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企画調整班\14統計年鑑\01 統計年鑑\R7年度統計年鑑\★★印刷業者へ引き渡すデータ\第２回送信\"/>
    </mc:Choice>
  </mc:AlternateContent>
  <xr:revisionPtr revIDLastSave="0" documentId="13_ncr:1_{684FE00A-6415-44D3-8E76-8F2891AA1E9A}" xr6:coauthVersionLast="47" xr6:coauthVersionMax="47" xr10:uidLastSave="{00000000-0000-0000-0000-000000000000}"/>
  <bookViews>
    <workbookView xWindow="-120" yWindow="-120" windowWidth="29040" windowHeight="15720" tabRatio="936" xr2:uid="{00000000-000D-0000-FFFF-FFFF00000000}"/>
  </bookViews>
  <sheets>
    <sheet name="L01" sheetId="130" r:id="rId1"/>
    <sheet name="L02 " sheetId="213" r:id="rId2"/>
    <sheet name="L02続き " sheetId="214" r:id="rId3"/>
    <sheet name="L02続き(2)" sheetId="215" r:id="rId4"/>
    <sheet name="L02続き(3)" sheetId="216" r:id="rId5"/>
    <sheet name="L03 " sheetId="195" r:id="rId6"/>
    <sheet name="L04  " sheetId="211" r:id="rId7"/>
    <sheet name="L05 " sheetId="197" r:id="rId8"/>
    <sheet name="L06AB-L08 " sheetId="217" r:id="rId9"/>
    <sheet name="L09 " sheetId="194" r:id="rId10"/>
    <sheet name="L10AB" sheetId="205" r:id="rId11"/>
    <sheet name="L11A " sheetId="191" r:id="rId12"/>
    <sheet name="L11B" sheetId="212" r:id="rId13"/>
    <sheet name="L12AB " sheetId="196" r:id="rId14"/>
    <sheet name="L13-L14AB " sheetId="188" r:id="rId15"/>
    <sheet name="L14C " sheetId="207" r:id="rId16"/>
    <sheet name="L15A  " sheetId="208" r:id="rId17"/>
    <sheet name="L15B  " sheetId="218" r:id="rId18"/>
    <sheet name="L15B 続き  " sheetId="219" r:id="rId19"/>
    <sheet name="L15C  " sheetId="209" r:id="rId20"/>
    <sheet name="L16-L17  " sheetId="210" r:id="rId21"/>
    <sheet name="L18AB " sheetId="206" r:id="rId22"/>
    <sheet name="L19 " sheetId="193" r:id="rId23"/>
  </sheets>
  <externalReferences>
    <externalReference r:id="rId24"/>
    <externalReference r:id="rId25"/>
  </externalReferences>
  <definedNames>
    <definedName name="_Key1" localSheetId="8" hidden="1">[1]総目次!#REF!</definedName>
    <definedName name="_Key1" localSheetId="17" hidden="1">[2]総目次!#REF!</definedName>
    <definedName name="_Key1" hidden="1">[2]総目次!#REF!</definedName>
    <definedName name="_Order1" hidden="1">0</definedName>
    <definedName name="_Sort" localSheetId="8" hidden="1">[1]総目次!#REF!</definedName>
    <definedName name="_Sort" localSheetId="17" hidden="1">[2]総目次!#REF!</definedName>
    <definedName name="_Sort" hidden="1">[2]総目次!#REF!</definedName>
    <definedName name="_xlnm.Print_Area" localSheetId="0">'L01'!$B$6:$J$71</definedName>
    <definedName name="_xlnm.Print_Area" localSheetId="1">'L02 '!$B$6:$L$72</definedName>
    <definedName name="_xlnm.Print_Area" localSheetId="2">'L02続き '!$B$6:$L$72</definedName>
    <definedName name="_xlnm.Print_Area" localSheetId="3">'L02続き(2)'!$B$6:$L$72</definedName>
    <definedName name="_xlnm.Print_Area" localSheetId="4">'L02続き(3)'!$B$6:$L$72</definedName>
    <definedName name="_xlnm.Print_Area" localSheetId="5">'L03 '!$B$6:$J$58</definedName>
    <definedName name="_xlnm.Print_Area" localSheetId="6">'L04  '!$B$6:$J$56</definedName>
    <definedName name="_xlnm.Print_Area" localSheetId="7">'L05 '!$B$6:$I$69</definedName>
    <definedName name="_xlnm.Print_Area" localSheetId="8">'L06AB-L08 '!$B$6:$K$67</definedName>
    <definedName name="_xlnm.Print_Area" localSheetId="9">'L09 '!$B$6:$F$67</definedName>
    <definedName name="_xlnm.Print_Area" localSheetId="10">L10AB!$B$6:$N$90</definedName>
    <definedName name="_xlnm.Print_Area" localSheetId="11">'L11A '!$B$6:$K$54</definedName>
    <definedName name="_xlnm.Print_Area" localSheetId="12">L11B!$B$6:$M$73</definedName>
    <definedName name="_xlnm.Print_Area" localSheetId="13">'L12AB '!$B$6:$E$80</definedName>
    <definedName name="_xlnm.Print_Area" localSheetId="14">'L13-L14AB '!$B$7:$I$82</definedName>
    <definedName name="_xlnm.Print_Area" localSheetId="15">'L14C '!$B$6:$J$78</definedName>
    <definedName name="_xlnm.Print_Area" localSheetId="16">'L15A  '!$B$6:$K$66</definedName>
    <definedName name="_xlnm.Print_Area" localSheetId="17">'L15B  '!$B$6:$H$68</definedName>
    <definedName name="_xlnm.Print_Area" localSheetId="18">'L15B 続き  '!$B$6:$H$68</definedName>
    <definedName name="_xlnm.Print_Area" localSheetId="19">'L15C  '!$B$6:$L$84</definedName>
    <definedName name="_xlnm.Print_Area" localSheetId="20">'L16-L17  '!$B$6:$J$68</definedName>
    <definedName name="_xlnm.Print_Area" localSheetId="21">'L18AB '!$B$6:$K$81</definedName>
    <definedName name="_xlnm.Print_Area" localSheetId="22">'L19 '!$B$6:$K$81</definedName>
    <definedName name="競争入札参加有資格者マスタ２" localSheetId="17">#REF!</definedName>
    <definedName name="競争入札参加有資格者マスタ２">#REF!</definedName>
    <definedName name="物件Ｈ１０_５月__List" localSheetId="0">#REF!</definedName>
    <definedName name="物件Ｈ１０_５月__List" localSheetId="1">#REF!</definedName>
    <definedName name="物件Ｈ１０_５月__List" localSheetId="2">#REF!</definedName>
    <definedName name="物件Ｈ１０_５月__List" localSheetId="3">#REF!</definedName>
    <definedName name="物件Ｈ１０_５月__List" localSheetId="4">#REF!</definedName>
    <definedName name="物件Ｈ１０_５月__List" localSheetId="5">#REF!</definedName>
    <definedName name="物件Ｈ１０_５月__List" localSheetId="6">#REF!</definedName>
    <definedName name="物件Ｈ１０_５月__List" localSheetId="7">#REF!</definedName>
    <definedName name="物件Ｈ１０_５月__List" localSheetId="8">#REF!</definedName>
    <definedName name="物件Ｈ１０_５月__List" localSheetId="9">#REF!</definedName>
    <definedName name="物件Ｈ１０_５月__List" localSheetId="10">#REF!</definedName>
    <definedName name="物件Ｈ１０_５月__List" localSheetId="11">#REF!</definedName>
    <definedName name="物件Ｈ１０_５月__List" localSheetId="12">#REF!</definedName>
    <definedName name="物件Ｈ１０_５月__List" localSheetId="13">#REF!</definedName>
    <definedName name="物件Ｈ１０_５月__List" localSheetId="14">#REF!</definedName>
    <definedName name="物件Ｈ１０_５月__List" localSheetId="15">#REF!</definedName>
    <definedName name="物件Ｈ１０_５月__List" localSheetId="16">#REF!</definedName>
    <definedName name="物件Ｈ１０_５月__List" localSheetId="17">#REF!</definedName>
    <definedName name="物件Ｈ１０_５月__List" localSheetId="18">#REF!</definedName>
    <definedName name="物件Ｈ１０_５月__List" localSheetId="19">#REF!</definedName>
    <definedName name="物件Ｈ１０_５月__List" localSheetId="20">#REF!</definedName>
    <definedName name="物件Ｈ１０_５月__List" localSheetId="21">#REF!</definedName>
    <definedName name="物件Ｈ１０_５月__List" localSheetId="22">#REF!</definedName>
    <definedName name="物件Ｈ１０_５月_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91" l="1"/>
  <c r="K12" i="191"/>
  <c r="K11" i="191"/>
  <c r="G18" i="210"/>
  <c r="F18" i="210"/>
  <c r="H42" i="210"/>
  <c r="E42" i="210"/>
  <c r="H30" i="210"/>
  <c r="E30" i="210"/>
  <c r="H18" i="210"/>
  <c r="F25" i="209"/>
  <c r="F24" i="209"/>
  <c r="F23" i="209"/>
  <c r="F22" i="209"/>
  <c r="F21" i="209"/>
  <c r="F20" i="209"/>
  <c r="F19" i="209"/>
  <c r="F18" i="209"/>
  <c r="F17" i="209"/>
  <c r="F11" i="209"/>
  <c r="E25" i="209"/>
  <c r="E24" i="209"/>
  <c r="E23" i="209"/>
  <c r="E22" i="209"/>
  <c r="E21" i="209"/>
  <c r="E20" i="209"/>
  <c r="E19" i="209"/>
  <c r="E18" i="209"/>
  <c r="E17" i="209"/>
  <c r="D17" i="209"/>
  <c r="F15" i="209"/>
  <c r="D15" i="209" s="1"/>
  <c r="E15" i="209"/>
  <c r="F13" i="209"/>
  <c r="D13" i="209"/>
  <c r="F15" i="219"/>
  <c r="C15" i="219"/>
  <c r="D15" i="219"/>
  <c r="F63" i="219"/>
  <c r="C63" i="219"/>
  <c r="F62" i="219"/>
  <c r="C62" i="219"/>
  <c r="F61" i="219"/>
  <c r="C61" i="219"/>
  <c r="F60" i="219"/>
  <c r="D60" i="219"/>
  <c r="C60" i="219" s="1"/>
  <c r="F59" i="219"/>
  <c r="C59" i="219"/>
  <c r="F57" i="219"/>
  <c r="C57" i="219"/>
  <c r="F56" i="219"/>
  <c r="C56" i="219"/>
  <c r="F55" i="219"/>
  <c r="C55" i="219"/>
  <c r="F54" i="219"/>
  <c r="C54" i="219"/>
  <c r="F53" i="219"/>
  <c r="C53" i="219"/>
  <c r="H52" i="219"/>
  <c r="F52" i="219"/>
  <c r="C52" i="219"/>
  <c r="F50" i="219"/>
  <c r="C50" i="219"/>
  <c r="F49" i="219"/>
  <c r="C49" i="219"/>
  <c r="F48" i="219"/>
  <c r="C48" i="219"/>
  <c r="F46" i="219"/>
  <c r="C46" i="219"/>
  <c r="F45" i="219"/>
  <c r="C45" i="219"/>
  <c r="F44" i="219"/>
  <c r="C44" i="219"/>
  <c r="F43" i="219"/>
  <c r="C43" i="219"/>
  <c r="F42" i="219"/>
  <c r="C42" i="219"/>
  <c r="F41" i="219"/>
  <c r="E41" i="219"/>
  <c r="C41" i="219"/>
  <c r="F40" i="219"/>
  <c r="C40" i="219"/>
  <c r="H39" i="219"/>
  <c r="F39" i="219"/>
  <c r="C39" i="219"/>
  <c r="F38" i="219"/>
  <c r="C38" i="219"/>
  <c r="F37" i="219"/>
  <c r="C37" i="219"/>
  <c r="F36" i="219"/>
  <c r="C36" i="219"/>
  <c r="F35" i="219"/>
  <c r="C35" i="219"/>
  <c r="F34" i="219"/>
  <c r="C34" i="219"/>
  <c r="F33" i="219"/>
  <c r="C33" i="219"/>
  <c r="F31" i="219"/>
  <c r="C31" i="219"/>
  <c r="F30" i="219"/>
  <c r="C30" i="219"/>
  <c r="F29" i="219"/>
  <c r="C29" i="219"/>
  <c r="F28" i="219"/>
  <c r="E28" i="219"/>
  <c r="C28" i="219"/>
  <c r="H27" i="219"/>
  <c r="G27" i="219"/>
  <c r="F27" i="219"/>
  <c r="E27" i="219"/>
  <c r="C27" i="219" s="1"/>
  <c r="F26" i="219"/>
  <c r="C26" i="219"/>
  <c r="F25" i="219"/>
  <c r="C25" i="219"/>
  <c r="F24" i="219"/>
  <c r="C24" i="219"/>
  <c r="F22" i="219"/>
  <c r="E22" i="219"/>
  <c r="D22" i="219"/>
  <c r="C22" i="219"/>
  <c r="H21" i="219"/>
  <c r="G21" i="219"/>
  <c r="F21" i="219"/>
  <c r="D21" i="219"/>
  <c r="C21" i="219" s="1"/>
  <c r="F20" i="219"/>
  <c r="C20" i="219"/>
  <c r="H19" i="219"/>
  <c r="H15" i="219" s="1"/>
  <c r="G19" i="219"/>
  <c r="G15" i="219" s="1"/>
  <c r="F19" i="219"/>
  <c r="C19" i="219"/>
  <c r="F17" i="219"/>
  <c r="E17" i="219"/>
  <c r="C17" i="219" s="1"/>
  <c r="E15" i="219"/>
  <c r="E18" i="210" l="1"/>
  <c r="E77" i="188"/>
  <c r="E75" i="188"/>
  <c r="E74" i="188"/>
  <c r="E73" i="188"/>
  <c r="E70" i="188"/>
  <c r="D70" i="188"/>
  <c r="D78" i="188"/>
  <c r="D77" i="188"/>
  <c r="D75" i="188"/>
  <c r="D74" i="188"/>
  <c r="D73" i="188"/>
  <c r="E52" i="188"/>
  <c r="D52" i="188"/>
  <c r="F13" i="218"/>
  <c r="H46" i="208"/>
  <c r="K46" i="208"/>
  <c r="F46" i="208"/>
  <c r="E48" i="208"/>
  <c r="E47" i="208" s="1"/>
  <c r="E49" i="208"/>
  <c r="E50" i="208"/>
  <c r="E63" i="208"/>
  <c r="E62" i="208"/>
  <c r="E58" i="208"/>
  <c r="E57" i="208"/>
  <c r="E56" i="208"/>
  <c r="E55" i="208"/>
  <c r="E54" i="208"/>
  <c r="I52" i="208"/>
  <c r="H52" i="208"/>
  <c r="K47" i="208"/>
  <c r="J47" i="208"/>
  <c r="J46" i="208" s="1"/>
  <c r="I47" i="208"/>
  <c r="I46" i="208" s="1"/>
  <c r="H47" i="208"/>
  <c r="G47" i="208"/>
  <c r="G46" i="208" s="1"/>
  <c r="F47" i="208"/>
  <c r="E46" i="208" l="1"/>
  <c r="E52" i="208"/>
  <c r="I71" i="188" l="1"/>
  <c r="H71" i="188"/>
  <c r="G71" i="188"/>
  <c r="F71" i="188"/>
  <c r="D71" i="188" l="1"/>
  <c r="E71" i="188"/>
  <c r="G14" i="212"/>
  <c r="F14" i="212"/>
  <c r="E14" i="212"/>
  <c r="D53" i="211"/>
  <c r="C53" i="211" s="1"/>
  <c r="D52" i="211"/>
  <c r="C52" i="211" s="1"/>
  <c r="D51" i="211"/>
  <c r="C51" i="211" s="1"/>
  <c r="D50" i="211"/>
  <c r="C50" i="211"/>
  <c r="D49" i="211"/>
  <c r="C49" i="211" s="1"/>
  <c r="D47" i="211"/>
  <c r="C47" i="211"/>
  <c r="D46" i="211"/>
  <c r="C46" i="211"/>
  <c r="D45" i="211"/>
  <c r="C45" i="211"/>
  <c r="D43" i="211"/>
  <c r="C43" i="211" s="1"/>
  <c r="D42" i="211"/>
  <c r="C42" i="211"/>
  <c r="D41" i="211"/>
  <c r="C41" i="211"/>
  <c r="D40" i="211"/>
  <c r="C40" i="211"/>
  <c r="D39" i="211"/>
  <c r="C39" i="211" s="1"/>
  <c r="D38" i="211"/>
  <c r="C38" i="211"/>
  <c r="D36" i="211"/>
  <c r="C36" i="211"/>
  <c r="D35" i="211"/>
  <c r="C35" i="211"/>
  <c r="D34" i="211"/>
  <c r="C34" i="211" s="1"/>
  <c r="D32" i="211"/>
  <c r="C32" i="211"/>
  <c r="D31" i="211"/>
  <c r="C31" i="211"/>
  <c r="D30" i="211"/>
  <c r="C30" i="211"/>
  <c r="D28" i="211"/>
  <c r="C28" i="211" s="1"/>
  <c r="D26" i="211"/>
  <c r="C26" i="211"/>
  <c r="D25" i="211"/>
  <c r="C25" i="211"/>
  <c r="D24" i="211"/>
  <c r="C24" i="211"/>
  <c r="D23" i="211"/>
  <c r="C23" i="211" s="1"/>
  <c r="D22" i="211"/>
  <c r="C22" i="211"/>
  <c r="D21" i="211"/>
  <c r="C21" i="211"/>
  <c r="D20" i="211"/>
  <c r="C20" i="211"/>
  <c r="D19" i="211"/>
  <c r="C19" i="211" s="1"/>
  <c r="D18" i="211"/>
  <c r="C18" i="211"/>
  <c r="J16" i="211"/>
  <c r="I16" i="211"/>
  <c r="H16" i="211"/>
  <c r="G16" i="211"/>
  <c r="F16" i="211"/>
  <c r="E16" i="211"/>
  <c r="X12" i="210"/>
  <c r="X11" i="210"/>
  <c r="J82" i="209"/>
  <c r="G82" i="209"/>
  <c r="D82" i="209"/>
  <c r="J81" i="209"/>
  <c r="G81" i="209"/>
  <c r="D81" i="209"/>
  <c r="J80" i="209"/>
  <c r="G80" i="209"/>
  <c r="D80" i="209"/>
  <c r="J79" i="209"/>
  <c r="G79" i="209"/>
  <c r="D79" i="209"/>
  <c r="J78" i="209"/>
  <c r="G78" i="209"/>
  <c r="D78" i="209"/>
  <c r="J77" i="209"/>
  <c r="G77" i="209"/>
  <c r="D77" i="209"/>
  <c r="J76" i="209"/>
  <c r="G76" i="209"/>
  <c r="D76" i="209"/>
  <c r="J75" i="209"/>
  <c r="G75" i="209"/>
  <c r="D75" i="209"/>
  <c r="J74" i="209"/>
  <c r="G74" i="209"/>
  <c r="D74" i="209"/>
  <c r="L72" i="209"/>
  <c r="K72" i="209"/>
  <c r="J72" i="209"/>
  <c r="I72" i="209"/>
  <c r="H72" i="209"/>
  <c r="G72" i="209"/>
  <c r="F72" i="209"/>
  <c r="E72" i="209"/>
  <c r="D72" i="209" s="1"/>
  <c r="J63" i="209"/>
  <c r="G63" i="209"/>
  <c r="D63" i="209"/>
  <c r="J62" i="209"/>
  <c r="G62" i="209"/>
  <c r="D62" i="209"/>
  <c r="J61" i="209"/>
  <c r="G61" i="209"/>
  <c r="D61" i="209"/>
  <c r="J60" i="209"/>
  <c r="G60" i="209"/>
  <c r="D60" i="209"/>
  <c r="J59" i="209"/>
  <c r="G59" i="209"/>
  <c r="D59" i="209"/>
  <c r="J58" i="209"/>
  <c r="G58" i="209"/>
  <c r="D58" i="209"/>
  <c r="J57" i="209"/>
  <c r="G57" i="209"/>
  <c r="D57" i="209"/>
  <c r="J56" i="209"/>
  <c r="G56" i="209"/>
  <c r="D56" i="209"/>
  <c r="J55" i="209"/>
  <c r="G55" i="209"/>
  <c r="D55" i="209"/>
  <c r="L53" i="209"/>
  <c r="K53" i="209"/>
  <c r="J53" i="209"/>
  <c r="I53" i="209"/>
  <c r="G53" i="209" s="1"/>
  <c r="H53" i="209"/>
  <c r="F53" i="209"/>
  <c r="E53" i="209"/>
  <c r="D53" i="209"/>
  <c r="J44" i="209"/>
  <c r="G44" i="209"/>
  <c r="D44" i="209"/>
  <c r="J43" i="209"/>
  <c r="G43" i="209"/>
  <c r="D43" i="209"/>
  <c r="J42" i="209"/>
  <c r="G42" i="209"/>
  <c r="D42" i="209"/>
  <c r="J41" i="209"/>
  <c r="G41" i="209"/>
  <c r="D41" i="209"/>
  <c r="J40" i="209"/>
  <c r="G40" i="209"/>
  <c r="D40" i="209"/>
  <c r="J39" i="209"/>
  <c r="G39" i="209"/>
  <c r="D39" i="209"/>
  <c r="J38" i="209"/>
  <c r="G38" i="209"/>
  <c r="D38" i="209"/>
  <c r="J37" i="209"/>
  <c r="G37" i="209"/>
  <c r="D37" i="209"/>
  <c r="J36" i="209"/>
  <c r="G36" i="209"/>
  <c r="D36" i="209"/>
  <c r="L34" i="209"/>
  <c r="K34" i="209"/>
  <c r="J34" i="209"/>
  <c r="I34" i="209"/>
  <c r="H34" i="209"/>
  <c r="G34" i="209"/>
  <c r="F34" i="209"/>
  <c r="E34" i="209"/>
  <c r="D34" i="209" s="1"/>
  <c r="J25" i="209"/>
  <c r="G25" i="209"/>
  <c r="D25" i="209"/>
  <c r="J24" i="209"/>
  <c r="G24" i="209"/>
  <c r="D24" i="209"/>
  <c r="J23" i="209"/>
  <c r="G23" i="209"/>
  <c r="D23" i="209"/>
  <c r="J22" i="209"/>
  <c r="G22" i="209"/>
  <c r="D22" i="209"/>
  <c r="J21" i="209"/>
  <c r="G21" i="209"/>
  <c r="D21" i="209"/>
  <c r="J20" i="209"/>
  <c r="G20" i="209"/>
  <c r="D20" i="209"/>
  <c r="J19" i="209"/>
  <c r="G19" i="209"/>
  <c r="D19" i="209"/>
  <c r="J18" i="209"/>
  <c r="G18" i="209"/>
  <c r="D18" i="209"/>
  <c r="J17" i="209"/>
  <c r="G17" i="209"/>
  <c r="L15" i="209"/>
  <c r="K15" i="209"/>
  <c r="J15" i="209" s="1"/>
  <c r="I15" i="209"/>
  <c r="H15" i="209"/>
  <c r="G15" i="209"/>
  <c r="F12" i="209"/>
  <c r="D12" i="209"/>
  <c r="E11" i="209"/>
  <c r="D11" i="209"/>
  <c r="J69" i="207"/>
  <c r="I69" i="207"/>
  <c r="H69" i="207"/>
  <c r="G69" i="207"/>
  <c r="F69" i="207"/>
  <c r="E69" i="207"/>
  <c r="D69" i="207"/>
  <c r="C69" i="207"/>
  <c r="J51" i="207"/>
  <c r="I51" i="207"/>
  <c r="H51" i="207"/>
  <c r="G51" i="207"/>
  <c r="F51" i="207"/>
  <c r="E51" i="207"/>
  <c r="D51" i="207"/>
  <c r="C51" i="207"/>
  <c r="D41" i="207"/>
  <c r="C41" i="207"/>
  <c r="D40" i="207"/>
  <c r="C40" i="207"/>
  <c r="D39" i="207"/>
  <c r="C39" i="207"/>
  <c r="D37" i="207"/>
  <c r="C37" i="207"/>
  <c r="D36" i="207"/>
  <c r="C36" i="207"/>
  <c r="D35" i="207"/>
  <c r="C35" i="207"/>
  <c r="J34" i="207"/>
  <c r="I34" i="207"/>
  <c r="H34" i="207"/>
  <c r="G34" i="207"/>
  <c r="F34" i="207"/>
  <c r="E34" i="207"/>
  <c r="D24" i="207"/>
  <c r="C24" i="207"/>
  <c r="D23" i="207"/>
  <c r="C23" i="207"/>
  <c r="D22" i="207"/>
  <c r="C22" i="207"/>
  <c r="D20" i="207"/>
  <c r="C20" i="207"/>
  <c r="D19" i="207"/>
  <c r="C19" i="207"/>
  <c r="D18" i="207"/>
  <c r="C18" i="207"/>
  <c r="D17" i="207"/>
  <c r="C17" i="207"/>
  <c r="J16" i="207"/>
  <c r="I16" i="207"/>
  <c r="H16" i="207"/>
  <c r="G16" i="207"/>
  <c r="F16" i="207"/>
  <c r="E16" i="207"/>
  <c r="D47" i="206"/>
  <c r="D16" i="207" l="1"/>
  <c r="C16" i="207"/>
  <c r="C34" i="207"/>
  <c r="D34" i="207"/>
  <c r="D16" i="211"/>
  <c r="C16" i="211" s="1"/>
  <c r="O87" i="205"/>
  <c r="P87" i="205" s="1"/>
  <c r="O86" i="205"/>
  <c r="P86" i="205" s="1"/>
  <c r="O85" i="205"/>
  <c r="P85" i="205" s="1"/>
  <c r="O84" i="205"/>
  <c r="P84" i="205" s="1"/>
  <c r="O83" i="205"/>
  <c r="P83" i="205" s="1"/>
  <c r="O82" i="205"/>
  <c r="P82" i="205" s="1"/>
  <c r="O81" i="205"/>
  <c r="P81" i="205" s="1"/>
  <c r="O80" i="205"/>
  <c r="P80" i="205" s="1"/>
  <c r="O79" i="205"/>
  <c r="P79" i="205" s="1"/>
  <c r="O78" i="205"/>
  <c r="P78" i="205" s="1"/>
  <c r="O77" i="205"/>
  <c r="P77" i="205" s="1"/>
  <c r="O76" i="205"/>
  <c r="P76" i="205" s="1"/>
  <c r="O75" i="205"/>
  <c r="P75" i="205" s="1"/>
  <c r="O74" i="205"/>
  <c r="P74" i="205" s="1"/>
  <c r="O73" i="205"/>
  <c r="P73" i="205" s="1"/>
  <c r="O72" i="205"/>
  <c r="P72" i="205" s="1"/>
  <c r="O71" i="205"/>
  <c r="P71" i="205" s="1"/>
  <c r="O70" i="205"/>
  <c r="P70" i="205" s="1"/>
  <c r="O69" i="205"/>
  <c r="P69" i="205" s="1"/>
  <c r="O61" i="205"/>
  <c r="P61" i="205" s="1"/>
  <c r="O60" i="205"/>
  <c r="P60" i="205" s="1"/>
  <c r="O59" i="205"/>
  <c r="P59" i="205" s="1"/>
  <c r="O58" i="205"/>
  <c r="P58" i="205" s="1"/>
  <c r="O57" i="205"/>
  <c r="P57" i="205" s="1"/>
  <c r="O56" i="205"/>
  <c r="P56" i="205" s="1"/>
  <c r="O55" i="205"/>
  <c r="P55" i="205" s="1"/>
  <c r="O54" i="205"/>
  <c r="P54" i="205" s="1"/>
  <c r="O53" i="205"/>
  <c r="P53" i="205" s="1"/>
  <c r="O52" i="205"/>
  <c r="P52" i="205" s="1"/>
  <c r="O51" i="205"/>
  <c r="P51" i="205" s="1"/>
  <c r="O50" i="205"/>
  <c r="P50" i="205" s="1"/>
  <c r="O49" i="205"/>
  <c r="P49" i="205" s="1"/>
  <c r="O48" i="205"/>
  <c r="P48" i="205" s="1"/>
  <c r="O47" i="205"/>
  <c r="P47" i="205" s="1"/>
  <c r="O46" i="205"/>
  <c r="P46" i="205" s="1"/>
  <c r="O45" i="205"/>
  <c r="P45" i="205" s="1"/>
  <c r="O44" i="205"/>
  <c r="P44" i="205" s="1"/>
  <c r="O43" i="205"/>
  <c r="P43" i="205" s="1"/>
  <c r="F13" i="191"/>
  <c r="E13" i="191"/>
  <c r="F12" i="191"/>
  <c r="E12" i="191"/>
  <c r="F11" i="191"/>
  <c r="E11" i="191"/>
  <c r="H31" i="193" l="1"/>
  <c r="I46" i="130" l="1"/>
  <c r="G46" i="1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8" authorId="0" shapeId="0" xr:uid="{00000000-0006-0000-0900-000001000000}">
      <text>
        <r>
          <rPr>
            <sz val="14"/>
            <color indexed="81"/>
            <rFont val="ＭＳ Ｐゴシック"/>
            <family val="3"/>
            <charset val="128"/>
          </rPr>
          <t>有田南～御坊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<sst xmlns="http://schemas.openxmlformats.org/spreadsheetml/2006/main" count="2108" uniqueCount="960">
  <si>
    <t>昼間</t>
    <rPh sb="0" eb="1">
      <t>ヒル</t>
    </rPh>
    <phoneticPr fontId="2"/>
  </si>
  <si>
    <t>平成12年度(2000年度)</t>
    <rPh sb="0" eb="2">
      <t>ヘイセイ</t>
    </rPh>
    <rPh sb="4" eb="6">
      <t>ネンド</t>
    </rPh>
    <rPh sb="11" eb="13">
      <t>ネンド</t>
    </rPh>
    <phoneticPr fontId="6"/>
  </si>
  <si>
    <t>平成17年度(2005年度)</t>
    <rPh sb="0" eb="2">
      <t>ヘイセイ</t>
    </rPh>
    <rPh sb="4" eb="6">
      <t>ネンド</t>
    </rPh>
    <rPh sb="11" eb="13">
      <t>ネンド</t>
    </rPh>
    <phoneticPr fontId="6"/>
  </si>
  <si>
    <t>昭和60年度(1985年度)</t>
    <rPh sb="0" eb="2">
      <t>ショウワ</t>
    </rPh>
    <rPh sb="4" eb="5">
      <t>ネン</t>
    </rPh>
    <rPh sb="5" eb="6">
      <t>ド</t>
    </rPh>
    <rPh sb="11" eb="13">
      <t>ネンド</t>
    </rPh>
    <phoneticPr fontId="6"/>
  </si>
  <si>
    <t>新宮港</t>
  </si>
  <si>
    <t>輸移出</t>
    <rPh sb="1" eb="2">
      <t>イ</t>
    </rPh>
    <phoneticPr fontId="3"/>
  </si>
  <si>
    <t>輸移出</t>
    <rPh sb="1" eb="2">
      <t>イ</t>
    </rPh>
    <phoneticPr fontId="6"/>
  </si>
  <si>
    <t>輸移入</t>
    <rPh sb="1" eb="2">
      <t>イ</t>
    </rPh>
    <phoneticPr fontId="6"/>
  </si>
  <si>
    <t>Ｃ．乙種港湾海上出入貨物</t>
  </si>
  <si>
    <t xml:space="preserve">       単位：ﾄﾝ</t>
  </si>
  <si>
    <t xml:space="preserve"> 郵便</t>
  </si>
  <si>
    <t xml:space="preserve"> 差出箱数</t>
  </si>
  <si>
    <t xml:space="preserve">        単位：千通</t>
  </si>
  <si>
    <t xml:space="preserve"> 特殊通常</t>
  </si>
  <si>
    <t>電話加入</t>
    <rPh sb="0" eb="2">
      <t>デンワ</t>
    </rPh>
    <rPh sb="2" eb="4">
      <t>カニュウ</t>
    </rPh>
    <phoneticPr fontId="6"/>
  </si>
  <si>
    <t>公衆電話</t>
    <rPh sb="0" eb="2">
      <t>コウシュウ</t>
    </rPh>
    <rPh sb="2" eb="4">
      <t>デンワ</t>
    </rPh>
    <phoneticPr fontId="6"/>
  </si>
  <si>
    <t>街頭公衆電話</t>
    <rPh sb="0" eb="2">
      <t>ガイトウ</t>
    </rPh>
    <rPh sb="2" eb="4">
      <t>コウシュウ</t>
    </rPh>
    <rPh sb="4" eb="6">
      <t>デンワ</t>
    </rPh>
    <phoneticPr fontId="6"/>
  </si>
  <si>
    <t>総数</t>
    <rPh sb="0" eb="2">
      <t>ソウスウ</t>
    </rPh>
    <phoneticPr fontId="6"/>
  </si>
  <si>
    <t>ビル電話</t>
    <rPh sb="2" eb="4">
      <t>デンワ</t>
    </rPh>
    <phoneticPr fontId="6"/>
  </si>
  <si>
    <t>公衆</t>
    <rPh sb="0" eb="2">
      <t>コウシュウ</t>
    </rPh>
    <phoneticPr fontId="6"/>
  </si>
  <si>
    <t>Ｌ　運輸・通信</t>
  </si>
  <si>
    <t>㎞</t>
  </si>
  <si>
    <t>高速自動車国道</t>
  </si>
  <si>
    <t>注）県界箇所を含む。</t>
  </si>
  <si>
    <t>資料：国土交通省「道路統計年報」</t>
    <rPh sb="3" eb="5">
      <t>コクド</t>
    </rPh>
    <rPh sb="5" eb="7">
      <t>コウツウ</t>
    </rPh>
    <phoneticPr fontId="3"/>
  </si>
  <si>
    <t>Ｌ-02 市町村，車種別保有登録車両及び小型二輪車</t>
  </si>
  <si>
    <t>車種別</t>
  </si>
  <si>
    <t xml:space="preserve">  登録車両</t>
  </si>
  <si>
    <t>自家用</t>
  </si>
  <si>
    <t xml:space="preserve">  〃</t>
  </si>
  <si>
    <t xml:space="preserve">   計</t>
  </si>
  <si>
    <t xml:space="preserve"> 登</t>
  </si>
  <si>
    <t xml:space="preserve"> 録</t>
  </si>
  <si>
    <t xml:space="preserve"> 車</t>
  </si>
  <si>
    <t xml:space="preserve"> 両</t>
  </si>
  <si>
    <t xml:space="preserve">  小型二輪車</t>
  </si>
  <si>
    <t>資料：近畿運輸局 和歌山運輸支局</t>
    <rPh sb="12" eb="14">
      <t>ウンユ</t>
    </rPh>
    <phoneticPr fontId="6"/>
  </si>
  <si>
    <t>Ｌ-02 市町村，車種別保有登録車両及び小型二輪車－続き－</t>
  </si>
  <si>
    <t xml:space="preserve"> 九度山町</t>
  </si>
  <si>
    <t xml:space="preserve"> 上富田町</t>
  </si>
  <si>
    <t xml:space="preserve"> 古座川町</t>
  </si>
  <si>
    <t>軽自動車</t>
  </si>
  <si>
    <t xml:space="preserve"> 海 南 市</t>
  </si>
  <si>
    <t xml:space="preserve"> 橋 本 市</t>
  </si>
  <si>
    <t xml:space="preserve"> 有 田 市</t>
  </si>
  <si>
    <t xml:space="preserve"> 御 坊 市</t>
  </si>
  <si>
    <t xml:space="preserve"> 田 辺 市</t>
  </si>
  <si>
    <t xml:space="preserve"> 新 宮 市</t>
  </si>
  <si>
    <t xml:space="preserve">   かつらぎ町</t>
  </si>
  <si>
    <t xml:space="preserve"> 高 野 町</t>
  </si>
  <si>
    <t xml:space="preserve"> 湯 浅 町</t>
  </si>
  <si>
    <t xml:space="preserve"> 広 川 町</t>
  </si>
  <si>
    <t xml:space="preserve"> 美 浜 町</t>
  </si>
  <si>
    <t xml:space="preserve"> 日 高 町</t>
  </si>
  <si>
    <t xml:space="preserve"> 由 良 町</t>
  </si>
  <si>
    <t xml:space="preserve"> 印 南 町</t>
  </si>
  <si>
    <t xml:space="preserve"> 白 浜 町</t>
  </si>
  <si>
    <t xml:space="preserve"> すさみ町</t>
  </si>
  <si>
    <t xml:space="preserve"> 串 本 町</t>
  </si>
  <si>
    <t xml:space="preserve">   那智勝浦町</t>
  </si>
  <si>
    <t xml:space="preserve"> 太 地 町</t>
  </si>
  <si>
    <t xml:space="preserve"> 北 山 村</t>
  </si>
  <si>
    <t xml:space="preserve">   単位：両</t>
  </si>
  <si>
    <t xml:space="preserve"> みなべ町</t>
  </si>
  <si>
    <t>自動二輪車計</t>
  </si>
  <si>
    <t>10月中の</t>
  </si>
  <si>
    <t>夜間</t>
  </si>
  <si>
    <t xml:space="preserve">観測地点 </t>
  </si>
  <si>
    <t>１日平均</t>
  </si>
  <si>
    <t>午前 7時～</t>
  </si>
  <si>
    <t>午後 7時～</t>
  </si>
  <si>
    <t xml:space="preserve"> 午後 7時</t>
  </si>
  <si>
    <t xml:space="preserve"> 午前 7時</t>
  </si>
  <si>
    <t>橋本市</t>
  </si>
  <si>
    <t>田辺市</t>
  </si>
  <si>
    <t>芳養</t>
  </si>
  <si>
    <t>湯浅御坊道路</t>
  </si>
  <si>
    <t>〃</t>
  </si>
  <si>
    <t>御坊市　　北塩屋</t>
    <rPh sb="0" eb="3">
      <t>ゴボウシ</t>
    </rPh>
    <rPh sb="5" eb="6">
      <t>キタ</t>
    </rPh>
    <rPh sb="6" eb="8">
      <t>シオヤ</t>
    </rPh>
    <phoneticPr fontId="3"/>
  </si>
  <si>
    <t>Ｌ-06 バス旅客輸送</t>
  </si>
  <si>
    <t>Ａ．一般乗合旅客自動車運送事業(乗合バス)</t>
  </si>
  <si>
    <t xml:space="preserve"> (年度末)</t>
  </si>
  <si>
    <t>両</t>
  </si>
  <si>
    <t>千㎞</t>
  </si>
  <si>
    <t>千人</t>
  </si>
  <si>
    <t>百万円</t>
  </si>
  <si>
    <t>人</t>
  </si>
  <si>
    <t>円</t>
  </si>
  <si>
    <t>資料：近畿運輸局「近畿運輸局業務要覧」</t>
  </si>
  <si>
    <t>Ｂ．一般貸切旅客自動車運送事業(貸切バス)</t>
  </si>
  <si>
    <t xml:space="preserve">   総数</t>
  </si>
  <si>
    <t>Ｌ-08 自動車貨物輸送</t>
  </si>
  <si>
    <t xml:space="preserve"> 県内本社</t>
  </si>
  <si>
    <t xml:space="preserve"> 県外入込</t>
  </si>
  <si>
    <t xml:space="preserve"> 車両総数</t>
  </si>
  <si>
    <t xml:space="preserve"> 営業用</t>
  </si>
  <si>
    <t xml:space="preserve"> 自家用</t>
  </si>
  <si>
    <t>Ｌ-10 自動車運転免許</t>
  </si>
  <si>
    <t>Ａ．自動車運転免許人口及び運転免許試験の推移</t>
  </si>
  <si>
    <t xml:space="preserve">       自動車免許試験</t>
  </si>
  <si>
    <t>％</t>
  </si>
  <si>
    <t>その他</t>
  </si>
  <si>
    <t xml:space="preserve">  男</t>
  </si>
  <si>
    <t>16～19歳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</si>
  <si>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</si>
  <si>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</si>
  <si>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</si>
  <si>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</si>
  <si>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</si>
  <si>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</si>
  <si>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</si>
  <si>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</si>
  <si>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</si>
  <si>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 xml:space="preserve">  女</t>
  </si>
  <si>
    <t xml:space="preserve">          単位：人</t>
  </si>
  <si>
    <t>65～69歳</t>
  </si>
  <si>
    <t>総  数</t>
  </si>
  <si>
    <t>旅客輸送量</t>
  </si>
  <si>
    <t xml:space="preserve"> 千人</t>
  </si>
  <si>
    <t xml:space="preserve">  定期</t>
  </si>
  <si>
    <t>　 〃</t>
  </si>
  <si>
    <t xml:space="preserve">  定期外</t>
  </si>
  <si>
    <t>南海電気鉄道㈱</t>
  </si>
  <si>
    <t>　南海本線</t>
  </si>
  <si>
    <t>　高 野 線</t>
  </si>
  <si>
    <t>　加 太 線</t>
  </si>
  <si>
    <t>旅客収入</t>
  </si>
  <si>
    <t xml:space="preserve"> 百万円</t>
  </si>
  <si>
    <t>紀州鉄道㈱</t>
  </si>
  <si>
    <t>　年度，線，駅</t>
  </si>
  <si>
    <t xml:space="preserve"> 乗車人員計</t>
  </si>
  <si>
    <t xml:space="preserve">  単位：人</t>
  </si>
  <si>
    <t>普通乗車</t>
    <rPh sb="0" eb="2">
      <t>フツウ</t>
    </rPh>
    <rPh sb="2" eb="4">
      <t>ジョウシャ</t>
    </rPh>
    <phoneticPr fontId="3"/>
  </si>
  <si>
    <t>定期乗車</t>
    <rPh sb="0" eb="2">
      <t>テイキ</t>
    </rPh>
    <rPh sb="2" eb="4">
      <t>ジョウシャ</t>
    </rPh>
    <phoneticPr fontId="3"/>
  </si>
  <si>
    <t>Ａ．旅客輸送</t>
  </si>
  <si>
    <t>単位：人</t>
  </si>
  <si>
    <t>Ｂ．貨物輸送</t>
  </si>
  <si>
    <t>Ｌ-13 登録船舶数(汽船)</t>
  </si>
  <si>
    <t>隻</t>
  </si>
  <si>
    <t>ﾄﾝ</t>
  </si>
  <si>
    <t>Ｌ-14 入港船舶数</t>
  </si>
  <si>
    <t>Ａ．入港船舶総括表</t>
  </si>
  <si>
    <t>　　　    総  数</t>
  </si>
  <si>
    <t>　　  　  外  航</t>
  </si>
  <si>
    <t>　　　    内  航</t>
  </si>
  <si>
    <t>千ﾄﾝ</t>
  </si>
  <si>
    <t xml:space="preserve">    乙種港湾－続き－</t>
  </si>
  <si>
    <t>Ｌ-15 海上出入貨物</t>
  </si>
  <si>
    <t>Ａ．総括表</t>
  </si>
  <si>
    <t xml:space="preserve">  甲種港湾計</t>
  </si>
  <si>
    <t xml:space="preserve">      和歌山下津港</t>
  </si>
  <si>
    <t xml:space="preserve">      日高港</t>
  </si>
  <si>
    <t xml:space="preserve">      文里港</t>
  </si>
  <si>
    <t xml:space="preserve">      新宮港</t>
  </si>
  <si>
    <t xml:space="preserve">  乙種港湾計</t>
  </si>
  <si>
    <t xml:space="preserve">      加太港</t>
  </si>
  <si>
    <t xml:space="preserve">      湯浅広港</t>
  </si>
  <si>
    <t xml:space="preserve">      由良港</t>
  </si>
  <si>
    <t xml:space="preserve">      日置港</t>
  </si>
  <si>
    <t xml:space="preserve">      袋港</t>
  </si>
  <si>
    <t xml:space="preserve">      大島港</t>
  </si>
  <si>
    <t xml:space="preserve">      古座港</t>
  </si>
  <si>
    <t xml:space="preserve">      浦神港</t>
  </si>
  <si>
    <t xml:space="preserve">      勝浦港</t>
  </si>
  <si>
    <t xml:space="preserve">      宇久井港</t>
  </si>
  <si>
    <t xml:space="preserve"> 単位：千ﾄﾝ</t>
  </si>
  <si>
    <t>Ｂ．甲種港湾海上出入貨物</t>
  </si>
  <si>
    <t xml:space="preserve"> 輸移出</t>
    <rPh sb="2" eb="3">
      <t>イ</t>
    </rPh>
    <phoneticPr fontId="3"/>
  </si>
  <si>
    <t xml:space="preserve"> 輸移入</t>
    <rPh sb="2" eb="3">
      <t>イ</t>
    </rPh>
    <phoneticPr fontId="3"/>
  </si>
  <si>
    <t>橋本市</t>
    <rPh sb="0" eb="3">
      <t>ハシモトシ</t>
    </rPh>
    <phoneticPr fontId="2"/>
  </si>
  <si>
    <t>和歌山市</t>
    <rPh sb="0" eb="4">
      <t>ワカヤマシ</t>
    </rPh>
    <phoneticPr fontId="2"/>
  </si>
  <si>
    <t>新宮市</t>
    <rPh sb="0" eb="3">
      <t>シングウシ</t>
    </rPh>
    <phoneticPr fontId="2"/>
  </si>
  <si>
    <t>紀美野町</t>
    <rPh sb="0" eb="2">
      <t>ノリミ</t>
    </rPh>
    <rPh sb="2" eb="4">
      <t>ノマチ</t>
    </rPh>
    <phoneticPr fontId="2"/>
  </si>
  <si>
    <t>紀の川市</t>
    <rPh sb="0" eb="1">
      <t>キ</t>
    </rPh>
    <rPh sb="2" eb="4">
      <t>カワシ</t>
    </rPh>
    <phoneticPr fontId="2"/>
  </si>
  <si>
    <t>かつらぎ町</t>
    <rPh sb="4" eb="5">
      <t>チョウ</t>
    </rPh>
    <phoneticPr fontId="2"/>
  </si>
  <si>
    <t>九度山町</t>
    <rPh sb="0" eb="4">
      <t>クドヤマチョウ</t>
    </rPh>
    <phoneticPr fontId="2"/>
  </si>
  <si>
    <t>高野町</t>
    <rPh sb="0" eb="3">
      <t>コウヤチョウ</t>
    </rPh>
    <phoneticPr fontId="2"/>
  </si>
  <si>
    <t>湯浅町</t>
    <rPh sb="0" eb="3">
      <t>ユアサチョウ</t>
    </rPh>
    <phoneticPr fontId="2"/>
  </si>
  <si>
    <t>広川町</t>
    <rPh sb="0" eb="3">
      <t>ヒロカワチョウ</t>
    </rPh>
    <phoneticPr fontId="2"/>
  </si>
  <si>
    <t>美浜町</t>
    <rPh sb="0" eb="3">
      <t>ミハマチョウ</t>
    </rPh>
    <phoneticPr fontId="2"/>
  </si>
  <si>
    <t>日高町</t>
    <rPh sb="0" eb="3">
      <t>ヒダカチョウ</t>
    </rPh>
    <phoneticPr fontId="2"/>
  </si>
  <si>
    <t>由良町</t>
    <rPh sb="0" eb="3">
      <t>ユラチョウ</t>
    </rPh>
    <phoneticPr fontId="2"/>
  </si>
  <si>
    <t>白浜町</t>
    <rPh sb="0" eb="3">
      <t>シラハマチョウ</t>
    </rPh>
    <phoneticPr fontId="2"/>
  </si>
  <si>
    <t>上富田町</t>
    <rPh sb="0" eb="4">
      <t>カミトンダチョウ</t>
    </rPh>
    <phoneticPr fontId="2"/>
  </si>
  <si>
    <t>すさみ町</t>
    <rPh sb="3" eb="4">
      <t>チョウ</t>
    </rPh>
    <phoneticPr fontId="2"/>
  </si>
  <si>
    <t>串本町</t>
    <rPh sb="0" eb="3">
      <t>クシモトチョウ</t>
    </rPh>
    <phoneticPr fontId="2"/>
  </si>
  <si>
    <t>古座川町</t>
    <rPh sb="0" eb="4">
      <t>コザガワチョウ</t>
    </rPh>
    <phoneticPr fontId="2"/>
  </si>
  <si>
    <t>北山村</t>
    <rPh sb="0" eb="3">
      <t>キタヤマムラ</t>
    </rPh>
    <phoneticPr fontId="2"/>
  </si>
  <si>
    <t>不明</t>
    <rPh sb="0" eb="2">
      <t>フメイ</t>
    </rPh>
    <phoneticPr fontId="2"/>
  </si>
  <si>
    <t>有田市</t>
    <rPh sb="0" eb="3">
      <t>アリダシ</t>
    </rPh>
    <phoneticPr fontId="2"/>
  </si>
  <si>
    <t>御坊市</t>
    <rPh sb="0" eb="3">
      <t>ゴボウシ</t>
    </rPh>
    <phoneticPr fontId="2"/>
  </si>
  <si>
    <t xml:space="preserve"> 紀美野町</t>
    <rPh sb="1" eb="2">
      <t>オサム</t>
    </rPh>
    <rPh sb="2" eb="3">
      <t>ビ</t>
    </rPh>
    <rPh sb="3" eb="4">
      <t>ノ</t>
    </rPh>
    <phoneticPr fontId="2"/>
  </si>
  <si>
    <t>有田川町</t>
    <rPh sb="0" eb="2">
      <t>アリダ</t>
    </rPh>
    <rPh sb="2" eb="3">
      <t>ガワ</t>
    </rPh>
    <rPh sb="3" eb="4">
      <t>チョウ</t>
    </rPh>
    <phoneticPr fontId="2"/>
  </si>
  <si>
    <t>日高川町</t>
    <rPh sb="0" eb="2">
      <t>ヒダカ</t>
    </rPh>
    <rPh sb="2" eb="3">
      <t>ガワ</t>
    </rPh>
    <rPh sb="3" eb="4">
      <t>マチ</t>
    </rPh>
    <phoneticPr fontId="2"/>
  </si>
  <si>
    <t>平成 7年度</t>
    <rPh sb="4" eb="6">
      <t>ネンド</t>
    </rPh>
    <phoneticPr fontId="2"/>
  </si>
  <si>
    <t>平成12年度</t>
    <rPh sb="4" eb="6">
      <t>ネンド</t>
    </rPh>
    <phoneticPr fontId="2"/>
  </si>
  <si>
    <t>平成12年(2000年)</t>
    <rPh sb="4" eb="5">
      <t>ネン</t>
    </rPh>
    <rPh sb="10" eb="11">
      <t>ネン</t>
    </rPh>
    <phoneticPr fontId="2"/>
  </si>
  <si>
    <t>平成17年(2005年)</t>
    <rPh sb="4" eb="5">
      <t>ネン</t>
    </rPh>
    <rPh sb="10" eb="11">
      <t>ネン</t>
    </rPh>
    <phoneticPr fontId="2"/>
  </si>
  <si>
    <t>平成17年度</t>
    <rPh sb="4" eb="6">
      <t>ネンド</t>
    </rPh>
    <phoneticPr fontId="2"/>
  </si>
  <si>
    <t>(1995年度)</t>
    <rPh sb="5" eb="6">
      <t>ネン</t>
    </rPh>
    <rPh sb="6" eb="7">
      <t>ド</t>
    </rPh>
    <phoneticPr fontId="2"/>
  </si>
  <si>
    <t>(2000年度)</t>
    <rPh sb="5" eb="6">
      <t>ネン</t>
    </rPh>
    <rPh sb="6" eb="7">
      <t>ド</t>
    </rPh>
    <phoneticPr fontId="2"/>
  </si>
  <si>
    <t>(2005年度)</t>
    <rPh sb="5" eb="6">
      <t>ネン</t>
    </rPh>
    <rPh sb="6" eb="7">
      <t>ド</t>
    </rPh>
    <phoneticPr fontId="2"/>
  </si>
  <si>
    <t>3月31日</t>
    <rPh sb="1" eb="2">
      <t>ガツ</t>
    </rPh>
    <rPh sb="4" eb="5">
      <t>ニチ</t>
    </rPh>
    <phoneticPr fontId="2"/>
  </si>
  <si>
    <t>事業者数</t>
    <rPh sb="0" eb="3">
      <t>ジギョウシャ</t>
    </rPh>
    <rPh sb="3" eb="4">
      <t>スウ</t>
    </rPh>
    <phoneticPr fontId="2"/>
  </si>
  <si>
    <t>所管面・容積</t>
    <rPh sb="0" eb="2">
      <t>ショカン</t>
    </rPh>
    <rPh sb="2" eb="3">
      <t>メン</t>
    </rPh>
    <rPh sb="4" eb="6">
      <t>ヨウセキ</t>
    </rPh>
    <phoneticPr fontId="2"/>
  </si>
  <si>
    <t>水面倉庫</t>
    <rPh sb="0" eb="2">
      <t>スイメン</t>
    </rPh>
    <rPh sb="2" eb="4">
      <t>ソウコ</t>
    </rPh>
    <phoneticPr fontId="2"/>
  </si>
  <si>
    <t>冷蔵倉庫</t>
    <rPh sb="0" eb="2">
      <t>レイゾウ</t>
    </rPh>
    <rPh sb="2" eb="4">
      <t>ソウコ</t>
    </rPh>
    <phoneticPr fontId="2"/>
  </si>
  <si>
    <t>１～３類倉庫</t>
    <rPh sb="3" eb="4">
      <t>ルイ</t>
    </rPh>
    <rPh sb="4" eb="6">
      <t>ソウコ</t>
    </rPh>
    <phoneticPr fontId="2"/>
  </si>
  <si>
    <t>野積倉庫</t>
    <rPh sb="0" eb="2">
      <t>ノヅ</t>
    </rPh>
    <rPh sb="2" eb="4">
      <t>ソウコ</t>
    </rPh>
    <phoneticPr fontId="2"/>
  </si>
  <si>
    <t>貯蔵槽倉庫</t>
    <rPh sb="0" eb="2">
      <t>チョゾウ</t>
    </rPh>
    <rPh sb="2" eb="3">
      <t>ソウ</t>
    </rPh>
    <rPh sb="3" eb="5">
      <t>ソウコ</t>
    </rPh>
    <phoneticPr fontId="2"/>
  </si>
  <si>
    <t>水面倉庫（千㎡）</t>
    <rPh sb="0" eb="2">
      <t>スイメン</t>
    </rPh>
    <rPh sb="2" eb="4">
      <t>ソウコ</t>
    </rPh>
    <rPh sb="5" eb="6">
      <t>セン</t>
    </rPh>
    <phoneticPr fontId="2"/>
  </si>
  <si>
    <t xml:space="preserve"> 不　　明</t>
    <rPh sb="1" eb="2">
      <t>フ</t>
    </rPh>
    <rPh sb="4" eb="5">
      <t>メイ</t>
    </rPh>
    <phoneticPr fontId="2"/>
  </si>
  <si>
    <t xml:space="preserve"> 紀の川市</t>
    <rPh sb="1" eb="2">
      <t>キ</t>
    </rPh>
    <rPh sb="3" eb="5">
      <t>カワシ</t>
    </rPh>
    <phoneticPr fontId="2"/>
  </si>
  <si>
    <t xml:space="preserve"> 有田川町</t>
    <rPh sb="1" eb="2">
      <t>ユウ</t>
    </rPh>
    <rPh sb="2" eb="5">
      <t>タガワチョウ</t>
    </rPh>
    <phoneticPr fontId="2"/>
  </si>
  <si>
    <t xml:space="preserve"> 日高川町</t>
    <rPh sb="1" eb="3">
      <t>ヒダカ</t>
    </rPh>
    <rPh sb="3" eb="4">
      <t>ガワ</t>
    </rPh>
    <rPh sb="4" eb="5">
      <t>マチ</t>
    </rPh>
    <phoneticPr fontId="2"/>
  </si>
  <si>
    <t>小型特殊</t>
    <rPh sb="3" eb="4">
      <t>シュ</t>
    </rPh>
    <phoneticPr fontId="3"/>
  </si>
  <si>
    <t xml:space="preserve"> 一般県道</t>
    <rPh sb="1" eb="3">
      <t>イッパン</t>
    </rPh>
    <rPh sb="3" eb="5">
      <t>ケンドウ</t>
    </rPh>
    <phoneticPr fontId="3"/>
  </si>
  <si>
    <t>自  航  (注</t>
    <rPh sb="7" eb="8">
      <t>チュウ</t>
    </rPh>
    <phoneticPr fontId="3"/>
  </si>
  <si>
    <t>第三種</t>
    <rPh sb="1" eb="2">
      <t>3</t>
    </rPh>
    <phoneticPr fontId="2"/>
  </si>
  <si>
    <t>第四種</t>
    <rPh sb="1" eb="2">
      <t>4</t>
    </rPh>
    <phoneticPr fontId="2"/>
  </si>
  <si>
    <t>岩出市</t>
    <rPh sb="0" eb="2">
      <t>イワデ</t>
    </rPh>
    <rPh sb="2" eb="3">
      <t>シ</t>
    </rPh>
    <phoneticPr fontId="2"/>
  </si>
  <si>
    <t xml:space="preserve"> 岩 出 市</t>
    <rPh sb="5" eb="6">
      <t>シ</t>
    </rPh>
    <phoneticPr fontId="2"/>
  </si>
  <si>
    <t>一般県道</t>
    <rPh sb="0" eb="2">
      <t>イッパン</t>
    </rPh>
    <rPh sb="2" eb="4">
      <t>ケンドウ</t>
    </rPh>
    <phoneticPr fontId="3"/>
  </si>
  <si>
    <t xml:space="preserve"> 岩 出 市</t>
    <rPh sb="1" eb="2">
      <t>イワ</t>
    </rPh>
    <rPh sb="3" eb="4">
      <t>デ</t>
    </rPh>
    <phoneticPr fontId="2"/>
  </si>
  <si>
    <t>総数</t>
    <phoneticPr fontId="2"/>
  </si>
  <si>
    <t>貨物車計</t>
    <phoneticPr fontId="2"/>
  </si>
  <si>
    <t>四輪車ﾄﾗｯｸ</t>
    <phoneticPr fontId="2"/>
  </si>
  <si>
    <t>四輪車ﾊﾞﾝ</t>
    <phoneticPr fontId="2"/>
  </si>
  <si>
    <t>三輪車ﾄﾗｯｸ</t>
    <phoneticPr fontId="2"/>
  </si>
  <si>
    <t>乗用車</t>
    <phoneticPr fontId="2"/>
  </si>
  <si>
    <t>和歌山電鐵㈱</t>
    <rPh sb="0" eb="3">
      <t>ワカヤマ</t>
    </rPh>
    <rPh sb="3" eb="4">
      <t>デン</t>
    </rPh>
    <rPh sb="4" eb="5">
      <t>テツ</t>
    </rPh>
    <phoneticPr fontId="2"/>
  </si>
  <si>
    <t>新宮港</t>
    <rPh sb="0" eb="2">
      <t>シングウ</t>
    </rPh>
    <phoneticPr fontId="3"/>
  </si>
  <si>
    <t>宇久井港</t>
    <rPh sb="0" eb="1">
      <t>ウ</t>
    </rPh>
    <rPh sb="1" eb="2">
      <t>ヒサ</t>
    </rPh>
    <rPh sb="2" eb="3">
      <t>イ</t>
    </rPh>
    <rPh sb="3" eb="4">
      <t>コウ</t>
    </rPh>
    <phoneticPr fontId="3"/>
  </si>
  <si>
    <t xml:space="preserve"> 12.原木</t>
    <rPh sb="4" eb="6">
      <t>ゲンボク</t>
    </rPh>
    <phoneticPr fontId="2"/>
  </si>
  <si>
    <t xml:space="preserve"> 14.樹脂類</t>
    <rPh sb="4" eb="7">
      <t>ジュシルイ</t>
    </rPh>
    <phoneticPr fontId="2"/>
  </si>
  <si>
    <t xml:space="preserve"> 15.木材チップ</t>
    <rPh sb="4" eb="6">
      <t>モクザイ</t>
    </rPh>
    <phoneticPr fontId="2"/>
  </si>
  <si>
    <t xml:space="preserve"> 17.薪炭</t>
    <rPh sb="4" eb="5">
      <t>マキ</t>
    </rPh>
    <rPh sb="5" eb="6">
      <t>タン</t>
    </rPh>
    <phoneticPr fontId="2"/>
  </si>
  <si>
    <t xml:space="preserve"> 18.石炭</t>
    <rPh sb="4" eb="5">
      <t>イシ</t>
    </rPh>
    <rPh sb="5" eb="6">
      <t>タン</t>
    </rPh>
    <phoneticPr fontId="2"/>
  </si>
  <si>
    <t xml:space="preserve"> 19.鉄鉱石</t>
    <rPh sb="4" eb="7">
      <t>テッコウセキ</t>
    </rPh>
    <phoneticPr fontId="2"/>
  </si>
  <si>
    <t xml:space="preserve"> 21.砂利・砂</t>
    <rPh sb="4" eb="6">
      <t>ジャリ</t>
    </rPh>
    <rPh sb="7" eb="8">
      <t>スナ</t>
    </rPh>
    <phoneticPr fontId="2"/>
  </si>
  <si>
    <t xml:space="preserve"> 23.原油</t>
    <rPh sb="4" eb="6">
      <t>ゲンユ</t>
    </rPh>
    <phoneticPr fontId="2"/>
  </si>
  <si>
    <t xml:space="preserve"> 25.石灰石</t>
    <rPh sb="4" eb="7">
      <t>セッカイセキ</t>
    </rPh>
    <phoneticPr fontId="2"/>
  </si>
  <si>
    <t xml:space="preserve"> 26.原塩</t>
    <rPh sb="4" eb="5">
      <t>ハラ</t>
    </rPh>
    <rPh sb="5" eb="6">
      <t>シオ</t>
    </rPh>
    <phoneticPr fontId="2"/>
  </si>
  <si>
    <t xml:space="preserve"> 27.非金属鉱物</t>
    <rPh sb="4" eb="5">
      <t>ヒ</t>
    </rPh>
    <rPh sb="5" eb="7">
      <t>キンゾク</t>
    </rPh>
    <rPh sb="7" eb="9">
      <t>コウブツ</t>
    </rPh>
    <phoneticPr fontId="2"/>
  </si>
  <si>
    <t xml:space="preserve"> 28.鉄鋼</t>
    <rPh sb="4" eb="6">
      <t>テッコウ</t>
    </rPh>
    <phoneticPr fontId="2"/>
  </si>
  <si>
    <t xml:space="preserve"> 29.鋼材</t>
    <rPh sb="4" eb="6">
      <t>コウザイ</t>
    </rPh>
    <phoneticPr fontId="2"/>
  </si>
  <si>
    <t xml:space="preserve"> 30.非鉄金属</t>
    <rPh sb="4" eb="6">
      <t>ヒテツ</t>
    </rPh>
    <rPh sb="6" eb="8">
      <t>キンゾク</t>
    </rPh>
    <phoneticPr fontId="2"/>
  </si>
  <si>
    <t xml:space="preserve"> 38.産業機械</t>
    <rPh sb="4" eb="6">
      <t>サンギョウ</t>
    </rPh>
    <rPh sb="6" eb="8">
      <t>キカイ</t>
    </rPh>
    <phoneticPr fontId="2"/>
  </si>
  <si>
    <t xml:space="preserve"> 46.窯業品</t>
    <rPh sb="4" eb="6">
      <t>ヨウギョウ</t>
    </rPh>
    <rPh sb="6" eb="7">
      <t>ヒン</t>
    </rPh>
    <phoneticPr fontId="2"/>
  </si>
  <si>
    <t xml:space="preserve"> 47.重油</t>
    <rPh sb="4" eb="5">
      <t>ジュウ</t>
    </rPh>
    <rPh sb="5" eb="6">
      <t>アブラ</t>
    </rPh>
    <phoneticPr fontId="2"/>
  </si>
  <si>
    <t>　11. 水産品</t>
    <rPh sb="5" eb="8">
      <t>スイサンヒン</t>
    </rPh>
    <phoneticPr fontId="2"/>
  </si>
  <si>
    <t>　21．砂利・砂</t>
    <rPh sb="4" eb="6">
      <t>ジャリ</t>
    </rPh>
    <rPh sb="7" eb="8">
      <t>スナ</t>
    </rPh>
    <phoneticPr fontId="2"/>
  </si>
  <si>
    <t>　29．鋼材</t>
    <rPh sb="4" eb="6">
      <t>コウザイ</t>
    </rPh>
    <phoneticPr fontId="2"/>
  </si>
  <si>
    <t>　47. 重油</t>
    <rPh sb="5" eb="7">
      <t>ジュウユ</t>
    </rPh>
    <phoneticPr fontId="2"/>
  </si>
  <si>
    <t>平成18年度(2006年度)</t>
    <rPh sb="0" eb="2">
      <t>ヘイセイ</t>
    </rPh>
    <rPh sb="4" eb="6">
      <t>ネンド</t>
    </rPh>
    <rPh sb="11" eb="13">
      <t>ネンド</t>
    </rPh>
    <phoneticPr fontId="6"/>
  </si>
  <si>
    <t>県　計</t>
    <rPh sb="0" eb="1">
      <t>ケン</t>
    </rPh>
    <rPh sb="2" eb="3">
      <t>ケイ</t>
    </rPh>
    <phoneticPr fontId="2"/>
  </si>
  <si>
    <t>宇久井港</t>
    <rPh sb="0" eb="4">
      <t>ウグイコウ</t>
    </rPh>
    <phoneticPr fontId="3"/>
  </si>
  <si>
    <t>資料：県港湾空港局「和歌山県港湾統計」</t>
    <rPh sb="4" eb="6">
      <t>コウワン</t>
    </rPh>
    <rPh sb="6" eb="8">
      <t>クウコウ</t>
    </rPh>
    <rPh sb="8" eb="9">
      <t>キョク</t>
    </rPh>
    <phoneticPr fontId="6"/>
  </si>
  <si>
    <t>資料：県港湾空港局「和歌山県港湾統計」</t>
    <rPh sb="4" eb="6">
      <t>コウワン</t>
    </rPh>
    <rPh sb="6" eb="8">
      <t>クウコウ</t>
    </rPh>
    <rPh sb="8" eb="9">
      <t>キョク</t>
    </rPh>
    <phoneticPr fontId="3"/>
  </si>
  <si>
    <t>資料：県港湾空港局「和歌山県港湾統計」</t>
    <rPh sb="4" eb="6">
      <t>コウワン</t>
    </rPh>
    <rPh sb="6" eb="8">
      <t>クウコウ</t>
    </rPh>
    <rPh sb="8" eb="9">
      <t>キョク</t>
    </rPh>
    <rPh sb="10" eb="14">
      <t>ワカヤマケン</t>
    </rPh>
    <rPh sb="14" eb="16">
      <t>コウワン</t>
    </rPh>
    <rPh sb="16" eb="18">
      <t>トウケイ</t>
    </rPh>
    <phoneticPr fontId="6"/>
  </si>
  <si>
    <t>平成19年度(2007年度)</t>
    <rPh sb="0" eb="2">
      <t>ヘイセイ</t>
    </rPh>
    <rPh sb="4" eb="6">
      <t>ネンド</t>
    </rPh>
    <rPh sb="11" eb="13">
      <t>ネンド</t>
    </rPh>
    <phoneticPr fontId="6"/>
  </si>
  <si>
    <t>郵便局(直営)</t>
    <rPh sb="0" eb="3">
      <t>ユウビンキョク</t>
    </rPh>
    <rPh sb="4" eb="6">
      <t>チョクエイ</t>
    </rPh>
    <phoneticPr fontId="2"/>
  </si>
  <si>
    <t>注)</t>
    <rPh sb="0" eb="1">
      <t>チュウ</t>
    </rPh>
    <phoneticPr fontId="2"/>
  </si>
  <si>
    <t>　 主要地方道</t>
    <rPh sb="4" eb="6">
      <t>チホウ</t>
    </rPh>
    <phoneticPr fontId="2"/>
  </si>
  <si>
    <t xml:space="preserve">  主要地方道</t>
    <rPh sb="4" eb="6">
      <t>チホウ</t>
    </rPh>
    <phoneticPr fontId="2"/>
  </si>
  <si>
    <t>中型</t>
    <rPh sb="0" eb="2">
      <t>チュウガタ</t>
    </rPh>
    <phoneticPr fontId="2"/>
  </si>
  <si>
    <t>普通</t>
    <rPh sb="0" eb="2">
      <t>フツウ</t>
    </rPh>
    <phoneticPr fontId="2"/>
  </si>
  <si>
    <t>平成20年度(2008年度)</t>
    <rPh sb="0" eb="2">
      <t>ヘイセイ</t>
    </rPh>
    <rPh sb="4" eb="6">
      <t>ネンド</t>
    </rPh>
    <rPh sb="11" eb="13">
      <t>ネンド</t>
    </rPh>
    <phoneticPr fontId="6"/>
  </si>
  <si>
    <t>平成22年(2010年)</t>
    <rPh sb="4" eb="5">
      <t>ネン</t>
    </rPh>
    <rPh sb="10" eb="11">
      <t>ネン</t>
    </rPh>
    <phoneticPr fontId="2"/>
  </si>
  <si>
    <t>平成21年度(2009年度)</t>
    <rPh sb="0" eb="2">
      <t>ヘイセイ</t>
    </rPh>
    <rPh sb="4" eb="6">
      <t>ネンド</t>
    </rPh>
    <rPh sb="11" eb="13">
      <t>ネンド</t>
    </rPh>
    <phoneticPr fontId="6"/>
  </si>
  <si>
    <t>平成22年度</t>
    <rPh sb="4" eb="6">
      <t>ネンド</t>
    </rPh>
    <phoneticPr fontId="2"/>
  </si>
  <si>
    <t>(2010年度)</t>
    <rPh sb="5" eb="6">
      <t>ネン</t>
    </rPh>
    <rPh sb="6" eb="7">
      <t>ド</t>
    </rPh>
    <phoneticPr fontId="2"/>
  </si>
  <si>
    <t>平成23年(2011年)</t>
    <rPh sb="0" eb="2">
      <t>ヘイセイ</t>
    </rPh>
    <rPh sb="4" eb="5">
      <t>ネン</t>
    </rPh>
    <rPh sb="10" eb="11">
      <t>ネン</t>
    </rPh>
    <phoneticPr fontId="3"/>
  </si>
  <si>
    <t xml:space="preserve">  一般貨物船</t>
  </si>
  <si>
    <t xml:space="preserve">  油送船</t>
  </si>
  <si>
    <t xml:space="preserve">  その他の専用船</t>
  </si>
  <si>
    <t xml:space="preserve">  自動車航送船</t>
  </si>
  <si>
    <t xml:space="preserve">  その他</t>
  </si>
  <si>
    <t xml:space="preserve">  漁  船</t>
  </si>
  <si>
    <t xml:space="preserve">  避難船</t>
  </si>
  <si>
    <t>和歌山下津港</t>
    <rPh sb="0" eb="3">
      <t>ワカヤマ</t>
    </rPh>
    <rPh sb="3" eb="5">
      <t>シモツ</t>
    </rPh>
    <phoneticPr fontId="2"/>
  </si>
  <si>
    <t xml:space="preserve"> 44.セメント</t>
  </si>
  <si>
    <t xml:space="preserve"> フェリー</t>
  </si>
  <si>
    <t>文里港</t>
    <rPh sb="0" eb="2">
      <t>モリ</t>
    </rPh>
    <phoneticPr fontId="2"/>
  </si>
  <si>
    <t>日高港</t>
    <rPh sb="0" eb="2">
      <t>ヒダカ</t>
    </rPh>
    <phoneticPr fontId="2"/>
  </si>
  <si>
    <t>平成24年度(2012年度)</t>
    <rPh sb="0" eb="2">
      <t>ヘイセイ</t>
    </rPh>
    <rPh sb="4" eb="6">
      <t>ネンド</t>
    </rPh>
    <rPh sb="11" eb="13">
      <t>ネンド</t>
    </rPh>
    <phoneticPr fontId="2"/>
  </si>
  <si>
    <t>注1）</t>
    <rPh sb="0" eb="1">
      <t>チュウ</t>
    </rPh>
    <phoneticPr fontId="2"/>
  </si>
  <si>
    <t>事業者数</t>
  </si>
  <si>
    <t>注1） ( )内は県内に本社を有するもの</t>
    <rPh sb="0" eb="1">
      <t>チュウ</t>
    </rPh>
    <rPh sb="15" eb="16">
      <t>ユウ</t>
    </rPh>
    <phoneticPr fontId="2"/>
  </si>
  <si>
    <t>平成22年度(2010年度)</t>
    <rPh sb="0" eb="2">
      <t>ヘイセイ</t>
    </rPh>
    <rPh sb="4" eb="6">
      <t>ネンド</t>
    </rPh>
    <rPh sb="11" eb="13">
      <t>ネンド</t>
    </rPh>
    <phoneticPr fontId="6"/>
  </si>
  <si>
    <t>平成23年度(2011年度)</t>
    <rPh sb="0" eb="2">
      <t>ヘイセイ</t>
    </rPh>
    <rPh sb="4" eb="6">
      <t>ネンド</t>
    </rPh>
    <rPh sb="11" eb="13">
      <t>ネンド</t>
    </rPh>
    <phoneticPr fontId="6"/>
  </si>
  <si>
    <t>平成24年度(2012年度)</t>
    <rPh sb="0" eb="2">
      <t>ヘイセイ</t>
    </rPh>
    <rPh sb="4" eb="6">
      <t>ネンド</t>
    </rPh>
    <rPh sb="11" eb="13">
      <t>ネンド</t>
    </rPh>
    <phoneticPr fontId="6"/>
  </si>
  <si>
    <t>住宅用</t>
    <rPh sb="0" eb="3">
      <t>ジュウタクヨウ</t>
    </rPh>
    <phoneticPr fontId="6"/>
  </si>
  <si>
    <t>注2）法人タクシーのみの実績</t>
    <rPh sb="0" eb="1">
      <t>チュウ</t>
    </rPh>
    <rPh sb="3" eb="5">
      <t>ホウジン</t>
    </rPh>
    <rPh sb="12" eb="14">
      <t>ジッセキ</t>
    </rPh>
    <phoneticPr fontId="3"/>
  </si>
  <si>
    <t>注）</t>
    <rPh sb="0" eb="1">
      <t>チュウ</t>
    </rPh>
    <phoneticPr fontId="2"/>
  </si>
  <si>
    <t>一般加入</t>
    <rPh sb="0" eb="2">
      <t>イッパン</t>
    </rPh>
    <rPh sb="2" eb="4">
      <t>カニュウ</t>
    </rPh>
    <phoneticPr fontId="6"/>
  </si>
  <si>
    <t>　 電話</t>
    <rPh sb="2" eb="4">
      <t>デンワ</t>
    </rPh>
    <phoneticPr fontId="2"/>
  </si>
  <si>
    <t>平成24年(2012年)</t>
    <rPh sb="0" eb="2">
      <t>ヘイセイ</t>
    </rPh>
    <rPh sb="4" eb="5">
      <t>ネン</t>
    </rPh>
    <rPh sb="10" eb="11">
      <t>ネン</t>
    </rPh>
    <phoneticPr fontId="3"/>
  </si>
  <si>
    <t>注1）料金所通過（出入）台数</t>
    <rPh sb="0" eb="1">
      <t>チュウ</t>
    </rPh>
    <rPh sb="3" eb="5">
      <t>リョウキン</t>
    </rPh>
    <rPh sb="5" eb="6">
      <t>ショ</t>
    </rPh>
    <rPh sb="6" eb="8">
      <t>ツウカ</t>
    </rPh>
    <rPh sb="9" eb="11">
      <t>デイ</t>
    </rPh>
    <rPh sb="12" eb="14">
      <t>ダイスウ</t>
    </rPh>
    <phoneticPr fontId="3"/>
  </si>
  <si>
    <t>資料：ＮＥＸＣＯ西日本関西支社</t>
    <rPh sb="8" eb="9">
      <t>ニシ</t>
    </rPh>
    <rPh sb="9" eb="11">
      <t>ニホン</t>
    </rPh>
    <rPh sb="11" eb="13">
      <t>カンサイ</t>
    </rPh>
    <rPh sb="13" eb="15">
      <t>シシャ</t>
    </rPh>
    <phoneticPr fontId="3"/>
  </si>
  <si>
    <t>　　　　　　Ｌ-17 倉庫業者数及び所管面（容）積</t>
    <rPh sb="11" eb="13">
      <t>ソウコ</t>
    </rPh>
    <rPh sb="13" eb="16">
      <t>ギョウシャスウ</t>
    </rPh>
    <rPh sb="16" eb="17">
      <t>オヨ</t>
    </rPh>
    <rPh sb="18" eb="20">
      <t>ショカン</t>
    </rPh>
    <rPh sb="20" eb="21">
      <t>メン</t>
    </rPh>
    <rPh sb="22" eb="23">
      <t>カタチ</t>
    </rPh>
    <rPh sb="24" eb="25">
      <t>セキ</t>
    </rPh>
    <phoneticPr fontId="2"/>
  </si>
  <si>
    <t xml:space="preserve">  (年度末現在)</t>
    <rPh sb="3" eb="5">
      <t>ネンド</t>
    </rPh>
    <phoneticPr fontId="2"/>
  </si>
  <si>
    <t>　(年度末現在)</t>
    <rPh sb="2" eb="4">
      <t>ネンド</t>
    </rPh>
    <phoneticPr fontId="2"/>
  </si>
  <si>
    <t xml:space="preserve">       (年度末現在)</t>
    <rPh sb="8" eb="10">
      <t>ネンド</t>
    </rPh>
    <phoneticPr fontId="2"/>
  </si>
  <si>
    <t>Ｌ-12 民間航空輸送（南紀白浜空港）</t>
    <rPh sb="12" eb="14">
      <t>ナンキ</t>
    </rPh>
    <rPh sb="14" eb="16">
      <t>シラハマ</t>
    </rPh>
    <rPh sb="16" eb="18">
      <t>クウコウ</t>
    </rPh>
    <phoneticPr fontId="2"/>
  </si>
  <si>
    <t>注2）</t>
    <rPh sb="0" eb="1">
      <t>チュウ</t>
    </rPh>
    <phoneticPr fontId="6"/>
  </si>
  <si>
    <t>注1)</t>
    <rPh sb="0" eb="1">
      <t>チュウ</t>
    </rPh>
    <phoneticPr fontId="6"/>
  </si>
  <si>
    <t>（年度末）</t>
    <rPh sb="1" eb="2">
      <t>ネン</t>
    </rPh>
    <rPh sb="2" eb="3">
      <t>タビ</t>
    </rPh>
    <rPh sb="3" eb="4">
      <t>スエ</t>
    </rPh>
    <phoneticPr fontId="2"/>
  </si>
  <si>
    <t>車両総数</t>
    <rPh sb="2" eb="4">
      <t>ソウスウ</t>
    </rPh>
    <phoneticPr fontId="2"/>
  </si>
  <si>
    <t>（年度末）</t>
    <rPh sb="1" eb="4">
      <t>ネンドマツ</t>
    </rPh>
    <phoneticPr fontId="2"/>
  </si>
  <si>
    <t>注） ( )内は県内に本社を有するもの</t>
    <rPh sb="0" eb="1">
      <t>チュウ</t>
    </rPh>
    <rPh sb="14" eb="15">
      <t>ユウ</t>
    </rPh>
    <phoneticPr fontId="2"/>
  </si>
  <si>
    <t>資料：国土交通省「交通関連統計資料集」</t>
    <rPh sb="3" eb="5">
      <t>コクド</t>
    </rPh>
    <rPh sb="5" eb="7">
      <t>コウツウ</t>
    </rPh>
    <rPh sb="9" eb="11">
      <t>コウツウ</t>
    </rPh>
    <rPh sb="11" eb="13">
      <t>カンレン</t>
    </rPh>
    <rPh sb="13" eb="15">
      <t>トウケイ</t>
    </rPh>
    <rPh sb="15" eb="18">
      <t>シリョウシュウ</t>
    </rPh>
    <phoneticPr fontId="3"/>
  </si>
  <si>
    <t>(年末現在）</t>
    <rPh sb="1" eb="3">
      <t>ネンマツ</t>
    </rPh>
    <rPh sb="3" eb="5">
      <t>ゲンザイ</t>
    </rPh>
    <phoneticPr fontId="2"/>
  </si>
  <si>
    <t>注1）INSﾈｯﾄ64、INSﾈｯﾄ64ﾗｲﾄ、INSﾈｯﾄ1500の総数である。</t>
    <rPh sb="0" eb="1">
      <t>チュウ</t>
    </rPh>
    <rPh sb="35" eb="37">
      <t>ソウスウ</t>
    </rPh>
    <phoneticPr fontId="6"/>
  </si>
  <si>
    <t>単位：台</t>
    <rPh sb="0" eb="2">
      <t>タンイ</t>
    </rPh>
    <rPh sb="3" eb="4">
      <t>ダイ</t>
    </rPh>
    <phoneticPr fontId="2"/>
  </si>
  <si>
    <t>平成25年(2013年)</t>
    <rPh sb="0" eb="2">
      <t>ヘイセイ</t>
    </rPh>
    <rPh sb="4" eb="5">
      <t>ネン</t>
    </rPh>
    <rPh sb="10" eb="11">
      <t>ネン</t>
    </rPh>
    <phoneticPr fontId="3"/>
  </si>
  <si>
    <t>平成25年度(2013年度)</t>
    <rPh sb="0" eb="2">
      <t>ヘイセイ</t>
    </rPh>
    <rPh sb="4" eb="6">
      <t>ネンド</t>
    </rPh>
    <rPh sb="11" eb="13">
      <t>ネンド</t>
    </rPh>
    <phoneticPr fontId="2"/>
  </si>
  <si>
    <t>平成25年度(2013年度)</t>
    <rPh sb="0" eb="2">
      <t>ヘイセイ</t>
    </rPh>
    <rPh sb="4" eb="6">
      <t>ネンド</t>
    </rPh>
    <rPh sb="11" eb="13">
      <t>ネンド</t>
    </rPh>
    <phoneticPr fontId="6"/>
  </si>
  <si>
    <t>資料：県市町村課</t>
    <rPh sb="4" eb="7">
      <t>シチョウソン</t>
    </rPh>
    <rPh sb="7" eb="8">
      <t>カ</t>
    </rPh>
    <phoneticPr fontId="2"/>
  </si>
  <si>
    <t>Ｌ-03 市町村別保有軽自動車数</t>
    <phoneticPr fontId="2"/>
  </si>
  <si>
    <t>資料：和歌山県軽自動車協会</t>
  </si>
  <si>
    <t xml:space="preserve"> 20.金属鉱</t>
    <rPh sb="4" eb="6">
      <t>キンゾク</t>
    </rPh>
    <rPh sb="6" eb="7">
      <t>コウ</t>
    </rPh>
    <phoneticPr fontId="2"/>
  </si>
  <si>
    <t>-</t>
  </si>
  <si>
    <t>平成26年(2014年)</t>
    <rPh sb="0" eb="2">
      <t>ヘイセイ</t>
    </rPh>
    <rPh sb="4" eb="5">
      <t>ネン</t>
    </rPh>
    <rPh sb="10" eb="11">
      <t>ネン</t>
    </rPh>
    <phoneticPr fontId="3"/>
  </si>
  <si>
    <t>平成26年度(2014年度)</t>
    <rPh sb="0" eb="2">
      <t>ヘイセイ</t>
    </rPh>
    <rPh sb="4" eb="6">
      <t>ネンド</t>
    </rPh>
    <rPh sb="11" eb="13">
      <t>ネンド</t>
    </rPh>
    <phoneticPr fontId="2"/>
  </si>
  <si>
    <t>平成26年度(2014年度)</t>
    <rPh sb="0" eb="2">
      <t>ヘイセイ</t>
    </rPh>
    <rPh sb="4" eb="6">
      <t>ネンド</t>
    </rPh>
    <rPh sb="11" eb="13">
      <t>ネンド</t>
    </rPh>
    <phoneticPr fontId="6"/>
  </si>
  <si>
    <t xml:space="preserve">           単位：台</t>
    <rPh sb="14" eb="15">
      <t>ダイ</t>
    </rPh>
    <phoneticPr fontId="26"/>
  </si>
  <si>
    <t xml:space="preserve"> 国道24号</t>
  </si>
  <si>
    <t xml:space="preserve"> 国道42号</t>
  </si>
  <si>
    <t>Ｌ-01 道路の現況</t>
    <phoneticPr fontId="2"/>
  </si>
  <si>
    <t>総延長</t>
    <phoneticPr fontId="2"/>
  </si>
  <si>
    <t>実延長</t>
    <phoneticPr fontId="2"/>
  </si>
  <si>
    <t>車道幅員区分別  実延長</t>
    <phoneticPr fontId="2"/>
  </si>
  <si>
    <t>改良済計</t>
    <phoneticPr fontId="2"/>
  </si>
  <si>
    <t>19.5m以上</t>
    <phoneticPr fontId="2"/>
  </si>
  <si>
    <t>13.0～19.5m</t>
    <phoneticPr fontId="2"/>
  </si>
  <si>
    <t>5.5～13.0m</t>
    <phoneticPr fontId="2"/>
  </si>
  <si>
    <t>5.5m未満</t>
    <phoneticPr fontId="2"/>
  </si>
  <si>
    <t>未改良計</t>
    <phoneticPr fontId="2"/>
  </si>
  <si>
    <t xml:space="preserve">  一般国道 計</t>
    <phoneticPr fontId="2"/>
  </si>
  <si>
    <t xml:space="preserve"> 24 号</t>
    <phoneticPr fontId="2"/>
  </si>
  <si>
    <t xml:space="preserve"> 26 号</t>
    <phoneticPr fontId="2"/>
  </si>
  <si>
    <t xml:space="preserve"> 42 号</t>
    <phoneticPr fontId="2"/>
  </si>
  <si>
    <t>168 号</t>
    <phoneticPr fontId="2"/>
  </si>
  <si>
    <t>169 号</t>
    <phoneticPr fontId="2"/>
  </si>
  <si>
    <t>311 号</t>
    <phoneticPr fontId="2"/>
  </si>
  <si>
    <t>370 号</t>
    <phoneticPr fontId="2"/>
  </si>
  <si>
    <t>371 号</t>
    <phoneticPr fontId="2"/>
  </si>
  <si>
    <t>424 号</t>
    <phoneticPr fontId="2"/>
  </si>
  <si>
    <t>425 号</t>
    <phoneticPr fontId="2"/>
  </si>
  <si>
    <t>480 号</t>
    <phoneticPr fontId="2"/>
  </si>
  <si>
    <t xml:space="preserve"> 市町村道</t>
    <phoneticPr fontId="2"/>
  </si>
  <si>
    <t>橋梁(注</t>
    <phoneticPr fontId="2"/>
  </si>
  <si>
    <t>ﾄﾝﾈﾙ(注</t>
    <phoneticPr fontId="2"/>
  </si>
  <si>
    <t>舗装道</t>
    <phoneticPr fontId="2"/>
  </si>
  <si>
    <t>簡易舗装道</t>
    <phoneticPr fontId="2"/>
  </si>
  <si>
    <t>未舗装道</t>
    <phoneticPr fontId="2"/>
  </si>
  <si>
    <t>道路延長</t>
    <phoneticPr fontId="2"/>
  </si>
  <si>
    <t>箇所数</t>
    <phoneticPr fontId="2"/>
  </si>
  <si>
    <t>延　長</t>
    <phoneticPr fontId="2"/>
  </si>
  <si>
    <t>市町村道</t>
    <phoneticPr fontId="2"/>
  </si>
  <si>
    <t xml:space="preserve">        単位：両</t>
    <phoneticPr fontId="6"/>
  </si>
  <si>
    <t xml:space="preserve">   注）</t>
    <phoneticPr fontId="2"/>
  </si>
  <si>
    <t>海南市</t>
    <phoneticPr fontId="2"/>
  </si>
  <si>
    <t>田辺市</t>
    <phoneticPr fontId="2"/>
  </si>
  <si>
    <t>注）市町村不明を含む。</t>
    <phoneticPr fontId="2"/>
  </si>
  <si>
    <t xml:space="preserve">   那智勝浦町</t>
    <phoneticPr fontId="2"/>
  </si>
  <si>
    <t xml:space="preserve"> 太 地 町</t>
    <phoneticPr fontId="2"/>
  </si>
  <si>
    <t>走行キロ</t>
    <phoneticPr fontId="2"/>
  </si>
  <si>
    <t>平成27年度</t>
    <rPh sb="4" eb="6">
      <t>ネンド</t>
    </rPh>
    <phoneticPr fontId="2"/>
  </si>
  <si>
    <t>事業者数</t>
    <phoneticPr fontId="2"/>
  </si>
  <si>
    <t>総 数</t>
    <phoneticPr fontId="2"/>
  </si>
  <si>
    <t>…</t>
    <phoneticPr fontId="2"/>
  </si>
  <si>
    <t>　　　近畿運輸局「近畿運輸局業務要覧」</t>
  </si>
  <si>
    <t>Ｌ-09 有料道路の利用状況</t>
    <phoneticPr fontId="2"/>
  </si>
  <si>
    <t>平成27年(2015年)</t>
    <rPh sb="0" eb="2">
      <t>ヘイセイ</t>
    </rPh>
    <rPh sb="4" eb="5">
      <t>ネン</t>
    </rPh>
    <rPh sb="10" eb="11">
      <t>ネン</t>
    </rPh>
    <phoneticPr fontId="3"/>
  </si>
  <si>
    <t>平成28年(2016年)</t>
    <rPh sb="0" eb="2">
      <t>ヘイセイ</t>
    </rPh>
    <rPh sb="4" eb="5">
      <t>ネン</t>
    </rPh>
    <rPh sb="10" eb="11">
      <t>ネン</t>
    </rPh>
    <phoneticPr fontId="3"/>
  </si>
  <si>
    <t>2015年 1月</t>
    <phoneticPr fontId="2"/>
  </si>
  <si>
    <t>2015年 2月</t>
  </si>
  <si>
    <t>2015年 3月</t>
  </si>
  <si>
    <t>2015年 4月</t>
  </si>
  <si>
    <t>2015年 5月</t>
  </si>
  <si>
    <t>2015年 6月</t>
  </si>
  <si>
    <t>2015年 7月</t>
    <phoneticPr fontId="2"/>
  </si>
  <si>
    <t>2015年 8月</t>
  </si>
  <si>
    <t>2015年 9月</t>
  </si>
  <si>
    <t>2015年10月</t>
    <phoneticPr fontId="2"/>
  </si>
  <si>
    <t>2015年11月</t>
    <phoneticPr fontId="2"/>
  </si>
  <si>
    <t>2015年12月</t>
    <phoneticPr fontId="2"/>
  </si>
  <si>
    <t>2016年 1月</t>
    <phoneticPr fontId="2"/>
  </si>
  <si>
    <t>2016年 2月</t>
  </si>
  <si>
    <t>2016年 3月</t>
  </si>
  <si>
    <t>2016年 4月</t>
  </si>
  <si>
    <t>2016年 5月</t>
  </si>
  <si>
    <t>2016年 6月</t>
  </si>
  <si>
    <t>2016年 7月</t>
    <phoneticPr fontId="2"/>
  </si>
  <si>
    <t>2016年 8月</t>
  </si>
  <si>
    <t>2016年 9月</t>
  </si>
  <si>
    <t>2016年10月</t>
    <phoneticPr fontId="2"/>
  </si>
  <si>
    <t>2016年11月</t>
  </si>
  <si>
    <t>2016年12月</t>
  </si>
  <si>
    <t>平成27年(2015年)</t>
    <rPh sb="4" eb="5">
      <t>ネン</t>
    </rPh>
    <rPh sb="10" eb="11">
      <t>ネン</t>
    </rPh>
    <phoneticPr fontId="2"/>
  </si>
  <si>
    <t>平成28年(2016年)</t>
    <rPh sb="4" eb="5">
      <t>ネン</t>
    </rPh>
    <rPh sb="10" eb="11">
      <t>ネン</t>
    </rPh>
    <phoneticPr fontId="2"/>
  </si>
  <si>
    <t>注）免許人口は、年末現在の人口</t>
  </si>
  <si>
    <t>資料：県警察本部</t>
  </si>
  <si>
    <t>二 種</t>
  </si>
  <si>
    <t>一 種</t>
  </si>
  <si>
    <t>総 数</t>
  </si>
  <si>
    <t>大 型</t>
  </si>
  <si>
    <t>普 通</t>
  </si>
  <si>
    <t>二 輪</t>
  </si>
  <si>
    <t>原 付</t>
  </si>
  <si>
    <t>70～74歳</t>
  </si>
  <si>
    <t>75～79歳</t>
  </si>
  <si>
    <t>80歳以上</t>
  </si>
  <si>
    <t>平成27年度(2015年度)</t>
    <rPh sb="0" eb="2">
      <t>ヘイセイ</t>
    </rPh>
    <rPh sb="4" eb="6">
      <t>ネンド</t>
    </rPh>
    <rPh sb="11" eb="13">
      <t>ネンド</t>
    </rPh>
    <phoneticPr fontId="2"/>
  </si>
  <si>
    <t>平成28年度(2016年度)</t>
    <rPh sb="0" eb="2">
      <t>ヘイセイ</t>
    </rPh>
    <rPh sb="4" eb="6">
      <t>ネンド</t>
    </rPh>
    <rPh sb="11" eb="13">
      <t>ネンド</t>
    </rPh>
    <phoneticPr fontId="2"/>
  </si>
  <si>
    <t>木船</t>
    <phoneticPr fontId="2"/>
  </si>
  <si>
    <t>隻  数</t>
    <phoneticPr fontId="2"/>
  </si>
  <si>
    <t>総トン数</t>
    <phoneticPr fontId="2"/>
  </si>
  <si>
    <t>Ｂ．和歌山下津港　入港船舶</t>
    <phoneticPr fontId="2"/>
  </si>
  <si>
    <t>加太港</t>
    <phoneticPr fontId="2"/>
  </si>
  <si>
    <t>勝浦港</t>
    <phoneticPr fontId="2"/>
  </si>
  <si>
    <t xml:space="preserve"> 11.水産品</t>
    <rPh sb="4" eb="7">
      <t>スイサンヒン</t>
    </rPh>
    <phoneticPr fontId="2"/>
  </si>
  <si>
    <t>Ｂ．甲種港湾海上出入貨物－続き－</t>
  </si>
  <si>
    <t>　44．セメント</t>
    <phoneticPr fontId="2"/>
  </si>
  <si>
    <t>袋港</t>
    <phoneticPr fontId="2"/>
  </si>
  <si>
    <t>乗込人員</t>
    <phoneticPr fontId="2"/>
  </si>
  <si>
    <t>上陸人員</t>
    <phoneticPr fontId="2"/>
  </si>
  <si>
    <t>新宮港</t>
    <phoneticPr fontId="2"/>
  </si>
  <si>
    <t>Ｌ-18 郵便施設，郵便物取扱数</t>
    <phoneticPr fontId="2"/>
  </si>
  <si>
    <r>
      <t>Ａ．郵便局数</t>
    </r>
    <r>
      <rPr>
        <sz val="14"/>
        <rFont val="ＭＳ 明朝"/>
        <family val="1"/>
        <charset val="128"/>
      </rPr>
      <t>（年度末現在）</t>
    </r>
    <phoneticPr fontId="2"/>
  </si>
  <si>
    <t>郵便局数</t>
    <phoneticPr fontId="2"/>
  </si>
  <si>
    <t>普通局</t>
    <phoneticPr fontId="2"/>
  </si>
  <si>
    <t>特定局</t>
    <phoneticPr fontId="2"/>
  </si>
  <si>
    <t>簡易局</t>
    <phoneticPr fontId="2"/>
  </si>
  <si>
    <t>(2015年度)</t>
    <rPh sb="5" eb="6">
      <t>ネン</t>
    </rPh>
    <rPh sb="6" eb="7">
      <t>ド</t>
    </rPh>
    <phoneticPr fontId="2"/>
  </si>
  <si>
    <t>平成28年度</t>
    <rPh sb="4" eb="6">
      <t>ネンド</t>
    </rPh>
    <phoneticPr fontId="2"/>
  </si>
  <si>
    <t>(2016年度)</t>
    <rPh sb="5" eb="6">
      <t>ネン</t>
    </rPh>
    <rPh sb="6" eb="7">
      <t>ド</t>
    </rPh>
    <phoneticPr fontId="2"/>
  </si>
  <si>
    <t>普通通常</t>
    <phoneticPr fontId="2"/>
  </si>
  <si>
    <t>第一種</t>
    <phoneticPr fontId="2"/>
  </si>
  <si>
    <t xml:space="preserve">   総 数</t>
    <phoneticPr fontId="2"/>
  </si>
  <si>
    <t>定 型</t>
    <phoneticPr fontId="2"/>
  </si>
  <si>
    <t>定型外</t>
    <phoneticPr fontId="2"/>
  </si>
  <si>
    <t>第二種</t>
    <phoneticPr fontId="2"/>
  </si>
  <si>
    <t>年賀郵便</t>
    <phoneticPr fontId="2"/>
  </si>
  <si>
    <t>選挙郵便</t>
    <phoneticPr fontId="2"/>
  </si>
  <si>
    <t>普通速達</t>
    <phoneticPr fontId="2"/>
  </si>
  <si>
    <t>電子郵便</t>
    <phoneticPr fontId="2"/>
  </si>
  <si>
    <t>普  通</t>
    <phoneticPr fontId="2"/>
  </si>
  <si>
    <t>書留一般</t>
    <phoneticPr fontId="2"/>
  </si>
  <si>
    <t>Ｌ-19 電話加入及び公衆電話数</t>
    <phoneticPr fontId="2"/>
  </si>
  <si>
    <t>(年度末現在)</t>
    <phoneticPr fontId="2"/>
  </si>
  <si>
    <t>ISDN</t>
    <phoneticPr fontId="6"/>
  </si>
  <si>
    <t>うち</t>
    <phoneticPr fontId="2"/>
  </si>
  <si>
    <t>アナログ</t>
    <phoneticPr fontId="6"/>
  </si>
  <si>
    <t>ﾃﾞｼﾞﾀﾙ</t>
    <phoneticPr fontId="6"/>
  </si>
  <si>
    <t>ICｶｰﾄﾞ</t>
    <phoneticPr fontId="6"/>
  </si>
  <si>
    <t>平成27年度(2015年度)</t>
    <rPh sb="0" eb="2">
      <t>ヘイセイ</t>
    </rPh>
    <rPh sb="4" eb="6">
      <t>ネンド</t>
    </rPh>
    <rPh sb="11" eb="13">
      <t>ネンド</t>
    </rPh>
    <phoneticPr fontId="6"/>
  </si>
  <si>
    <t>平成28年度(2016年度)</t>
    <rPh sb="0" eb="2">
      <t>ヘイセイ</t>
    </rPh>
    <rPh sb="4" eb="6">
      <t>ネンド</t>
    </rPh>
    <rPh sb="11" eb="13">
      <t>ネンド</t>
    </rPh>
    <phoneticPr fontId="6"/>
  </si>
  <si>
    <t xml:space="preserve"> 和歌山市</t>
    <phoneticPr fontId="2"/>
  </si>
  <si>
    <t xml:space="preserve"> </t>
    <phoneticPr fontId="6"/>
  </si>
  <si>
    <t>路面別 実延長</t>
    <phoneticPr fontId="2"/>
  </si>
  <si>
    <t>種類別 実延長</t>
    <phoneticPr fontId="2"/>
  </si>
  <si>
    <t>平成29年度(2017年度)</t>
    <rPh sb="0" eb="2">
      <t>ヘイセイ</t>
    </rPh>
    <rPh sb="4" eb="6">
      <t>ネンド</t>
    </rPh>
    <rPh sb="11" eb="13">
      <t>ネンド</t>
    </rPh>
    <phoneticPr fontId="3"/>
  </si>
  <si>
    <t>平成29年度(2017年度)</t>
    <rPh sb="0" eb="2">
      <t>ヘイセイ</t>
    </rPh>
    <rPh sb="4" eb="6">
      <t>ネンド</t>
    </rPh>
    <rPh sb="11" eb="13">
      <t>ネンド</t>
    </rPh>
    <phoneticPr fontId="6"/>
  </si>
  <si>
    <t>平成29年(2017年)</t>
    <rPh sb="0" eb="2">
      <t>ヘイセイ</t>
    </rPh>
    <rPh sb="4" eb="5">
      <t>ネン</t>
    </rPh>
    <rPh sb="10" eb="11">
      <t>ネン</t>
    </rPh>
    <phoneticPr fontId="3"/>
  </si>
  <si>
    <t>平成29年(2017年)</t>
    <rPh sb="0" eb="2">
      <t>ヘイセイ</t>
    </rPh>
    <rPh sb="4" eb="5">
      <t>ネン</t>
    </rPh>
    <rPh sb="10" eb="11">
      <t>ネン</t>
    </rPh>
    <phoneticPr fontId="2"/>
  </si>
  <si>
    <t>平成29年(2017年)</t>
    <rPh sb="4" eb="5">
      <t>ネン</t>
    </rPh>
    <rPh sb="10" eb="11">
      <t>ネン</t>
    </rPh>
    <phoneticPr fontId="3"/>
  </si>
  <si>
    <t>準中型</t>
    <rPh sb="0" eb="1">
      <t>ジュン</t>
    </rPh>
    <rPh sb="1" eb="3">
      <t>チュウガタ</t>
    </rPh>
    <phoneticPr fontId="2"/>
  </si>
  <si>
    <t>平成29年度</t>
    <rPh sb="4" eb="6">
      <t>ネンド</t>
    </rPh>
    <phoneticPr fontId="2"/>
  </si>
  <si>
    <t>(2017年度)</t>
    <rPh sb="5" eb="6">
      <t>ネン</t>
    </rPh>
    <rPh sb="6" eb="7">
      <t>ド</t>
    </rPh>
    <phoneticPr fontId="2"/>
  </si>
  <si>
    <t>資料：南海電気鉄道(株)</t>
    <rPh sb="0" eb="2">
      <t>シリョウ</t>
    </rPh>
    <rPh sb="3" eb="5">
      <t>ナンカイ</t>
    </rPh>
    <rPh sb="5" eb="7">
      <t>デンキ</t>
    </rPh>
    <rPh sb="7" eb="9">
      <t>テツドウ</t>
    </rPh>
    <rPh sb="10" eb="11">
      <t>カブ</t>
    </rPh>
    <phoneticPr fontId="3"/>
  </si>
  <si>
    <t>　　　和歌山電鐵(株)</t>
  </si>
  <si>
    <t>　　　紀州鉄道(株)</t>
  </si>
  <si>
    <t>注2）輸送実績　</t>
    <rPh sb="0" eb="1">
      <t>チュウ</t>
    </rPh>
    <rPh sb="3" eb="5">
      <t>ユソウ</t>
    </rPh>
    <rPh sb="5" eb="7">
      <t>ジッセキ</t>
    </rPh>
    <phoneticPr fontId="2"/>
  </si>
  <si>
    <t>平成29年(2017年)</t>
    <rPh sb="4" eb="5">
      <t>ネン</t>
    </rPh>
    <rPh sb="10" eb="11">
      <t>ネン</t>
    </rPh>
    <phoneticPr fontId="2"/>
  </si>
  <si>
    <t>和歌山下津港</t>
    <phoneticPr fontId="6"/>
  </si>
  <si>
    <t xml:space="preserve"> 43.陶磁器</t>
    <rPh sb="4" eb="7">
      <t>トウジキ</t>
    </rPh>
    <phoneticPr fontId="2"/>
  </si>
  <si>
    <t xml:space="preserve"> 43.陶磁器</t>
  </si>
  <si>
    <t>計</t>
    <phoneticPr fontId="2"/>
  </si>
  <si>
    <t>Ｌ-16 船舶乗降人員</t>
    <phoneticPr fontId="2"/>
  </si>
  <si>
    <t xml:space="preserve">     単位：人</t>
    <phoneticPr fontId="6"/>
  </si>
  <si>
    <t xml:space="preserve">総 数 </t>
    <phoneticPr fontId="2"/>
  </si>
  <si>
    <t>和歌山</t>
    <phoneticPr fontId="2"/>
  </si>
  <si>
    <t>下津港</t>
    <phoneticPr fontId="2"/>
  </si>
  <si>
    <t>Ｌ-11 鉄道輸送</t>
    <phoneticPr fontId="2"/>
  </si>
  <si>
    <t>平成30年(2018年)</t>
    <rPh sb="4" eb="5">
      <t>ネン</t>
    </rPh>
    <rPh sb="10" eb="11">
      <t>ネン</t>
    </rPh>
    <phoneticPr fontId="3"/>
  </si>
  <si>
    <t>平成30年(2018年)</t>
    <rPh sb="10" eb="11">
      <t>ネン</t>
    </rPh>
    <phoneticPr fontId="2"/>
  </si>
  <si>
    <t>-</t>
    <phoneticPr fontId="2"/>
  </si>
  <si>
    <t>平成30年(2018年)</t>
    <rPh sb="0" eb="2">
      <t>ヘイセイ</t>
    </rPh>
    <rPh sb="4" eb="5">
      <t>ネン</t>
    </rPh>
    <rPh sb="10" eb="11">
      <t>ネン</t>
    </rPh>
    <phoneticPr fontId="3"/>
  </si>
  <si>
    <t>平成30年(2018年)</t>
    <rPh sb="0" eb="2">
      <t>ヘイセイ</t>
    </rPh>
    <rPh sb="4" eb="5">
      <t>ネン</t>
    </rPh>
    <rPh sb="10" eb="11">
      <t>ネン</t>
    </rPh>
    <phoneticPr fontId="2"/>
  </si>
  <si>
    <t>白浜～東京</t>
    <phoneticPr fontId="2"/>
  </si>
  <si>
    <t>平成30年度(2018年度)</t>
    <rPh sb="0" eb="2">
      <t>ヘイセイ</t>
    </rPh>
    <rPh sb="4" eb="6">
      <t>ネンド</t>
    </rPh>
    <rPh sb="11" eb="13">
      <t>ネンド</t>
    </rPh>
    <phoneticPr fontId="3"/>
  </si>
  <si>
    <t>資料：県港湾空港振興課</t>
    <rPh sb="3" eb="4">
      <t>ケン</t>
    </rPh>
    <rPh sb="4" eb="6">
      <t>コウワン</t>
    </rPh>
    <rPh sb="6" eb="8">
      <t>クウコウ</t>
    </rPh>
    <rPh sb="8" eb="11">
      <t>シンコウカ</t>
    </rPh>
    <phoneticPr fontId="2"/>
  </si>
  <si>
    <t xml:space="preserve"> 和歌山市</t>
    <rPh sb="1" eb="4">
      <t>ワカヤマ</t>
    </rPh>
    <rPh sb="4" eb="5">
      <t>シ</t>
    </rPh>
    <phoneticPr fontId="2"/>
  </si>
  <si>
    <t>ﾐﾆｶ-等</t>
    <phoneticPr fontId="2"/>
  </si>
  <si>
    <t>小型二輪</t>
    <phoneticPr fontId="2"/>
  </si>
  <si>
    <t>軽二輪</t>
    <phoneticPr fontId="2"/>
  </si>
  <si>
    <t>原付二種</t>
    <phoneticPr fontId="2"/>
  </si>
  <si>
    <t>路 線</t>
    <phoneticPr fontId="2"/>
  </si>
  <si>
    <t>那賀高校北</t>
  </si>
  <si>
    <t>和歌山市</t>
  </si>
  <si>
    <t>花山～インタ－南口</t>
  </si>
  <si>
    <t>御膳松～紀ノ川大橋</t>
  </si>
  <si>
    <t>県庁前～堀止</t>
  </si>
  <si>
    <t>紀三井寺～布引</t>
  </si>
  <si>
    <t>資料：県警察本部</t>
    <phoneticPr fontId="2"/>
  </si>
  <si>
    <t>大型</t>
    <rPh sb="0" eb="2">
      <t>オオガタ</t>
    </rPh>
    <phoneticPr fontId="2"/>
  </si>
  <si>
    <t>小型</t>
    <rPh sb="0" eb="2">
      <t>コガタ</t>
    </rPh>
    <phoneticPr fontId="2"/>
  </si>
  <si>
    <t>走行キロ</t>
    <rPh sb="0" eb="2">
      <t>ソウコウ</t>
    </rPh>
    <phoneticPr fontId="2"/>
  </si>
  <si>
    <t>輸送人員</t>
    <rPh sb="0" eb="2">
      <t>ユソウ</t>
    </rPh>
    <rPh sb="2" eb="4">
      <t>ジンイン</t>
    </rPh>
    <phoneticPr fontId="2"/>
  </si>
  <si>
    <t>運送回数</t>
    <rPh sb="0" eb="2">
      <t>ウンソウ</t>
    </rPh>
    <rPh sb="2" eb="4">
      <t>カイスウ</t>
    </rPh>
    <phoneticPr fontId="2"/>
  </si>
  <si>
    <t>営業収入</t>
    <rPh sb="0" eb="2">
      <t>エイギョウ</t>
    </rPh>
    <rPh sb="2" eb="4">
      <t>シュウニュウ</t>
    </rPh>
    <phoneticPr fontId="2"/>
  </si>
  <si>
    <t>両</t>
    <rPh sb="0" eb="1">
      <t>リョウ</t>
    </rPh>
    <phoneticPr fontId="2"/>
  </si>
  <si>
    <t>回</t>
    <rPh sb="0" eb="1">
      <t>カイ</t>
    </rPh>
    <phoneticPr fontId="2"/>
  </si>
  <si>
    <t>普通倉庫</t>
    <rPh sb="0" eb="2">
      <t>フツウ</t>
    </rPh>
    <rPh sb="2" eb="4">
      <t>ソウコ</t>
    </rPh>
    <phoneticPr fontId="2"/>
  </si>
  <si>
    <t>平成30年度(2018年度)</t>
    <rPh sb="0" eb="2">
      <t>ヘイセイ</t>
    </rPh>
    <rPh sb="4" eb="6">
      <t>ネンド</t>
    </rPh>
    <rPh sb="11" eb="13">
      <t>ネンド</t>
    </rPh>
    <phoneticPr fontId="6"/>
  </si>
  <si>
    <t>資料：ＮＴＴ西日本　関西事業本部</t>
    <rPh sb="0" eb="2">
      <t>シリョウ</t>
    </rPh>
    <rPh sb="6" eb="9">
      <t>ニシニホン</t>
    </rPh>
    <rPh sb="10" eb="12">
      <t>カンサイ</t>
    </rPh>
    <rPh sb="12" eb="14">
      <t>ジギョウ</t>
    </rPh>
    <rPh sb="14" eb="16">
      <t>ホンブ</t>
    </rPh>
    <phoneticPr fontId="2"/>
  </si>
  <si>
    <t>…</t>
  </si>
  <si>
    <t>平成30年度</t>
    <rPh sb="4" eb="6">
      <t>ネンド</t>
    </rPh>
    <phoneticPr fontId="2"/>
  </si>
  <si>
    <t>(2018年度)</t>
    <rPh sb="5" eb="6">
      <t>ネン</t>
    </rPh>
    <rPh sb="6" eb="7">
      <t>ド</t>
    </rPh>
    <phoneticPr fontId="2"/>
  </si>
  <si>
    <t>特種車</t>
    <rPh sb="2" eb="3">
      <t>シャ</t>
    </rPh>
    <phoneticPr fontId="2"/>
  </si>
  <si>
    <t>阪和自動車道</t>
    <rPh sb="0" eb="2">
      <t>ハンワ</t>
    </rPh>
    <rPh sb="2" eb="6">
      <t>ジドウシャドウ</t>
    </rPh>
    <phoneticPr fontId="2"/>
  </si>
  <si>
    <t>注1)単位：台</t>
    <rPh sb="0" eb="1">
      <t>チュウ</t>
    </rPh>
    <rPh sb="3" eb="5">
      <t>タンイ</t>
    </rPh>
    <phoneticPr fontId="2"/>
  </si>
  <si>
    <t>注2)和歌山北～有田</t>
    <rPh sb="0" eb="1">
      <t>チュウ</t>
    </rPh>
    <rPh sb="3" eb="6">
      <t>ワカヤマ</t>
    </rPh>
    <rPh sb="6" eb="7">
      <t>キタ</t>
    </rPh>
    <rPh sb="8" eb="10">
      <t>アリダ</t>
    </rPh>
    <phoneticPr fontId="3"/>
  </si>
  <si>
    <t>注2）阪和自動車道（和歌山北IC）は、平成22年3月に供用開始。</t>
    <rPh sb="0" eb="1">
      <t>チュウ</t>
    </rPh>
    <rPh sb="3" eb="5">
      <t>ハンワ</t>
    </rPh>
    <rPh sb="5" eb="8">
      <t>ジドウシャ</t>
    </rPh>
    <rPh sb="8" eb="9">
      <t>ドウ</t>
    </rPh>
    <rPh sb="10" eb="13">
      <t>ワカヤマ</t>
    </rPh>
    <rPh sb="13" eb="14">
      <t>キタ</t>
    </rPh>
    <rPh sb="19" eb="21">
      <t>ヘイセイ</t>
    </rPh>
    <rPh sb="23" eb="24">
      <t>ネン</t>
    </rPh>
    <rPh sb="25" eb="26">
      <t>ガツ</t>
    </rPh>
    <rPh sb="27" eb="29">
      <t>キョウヨウ</t>
    </rPh>
    <rPh sb="29" eb="31">
      <t>カイシ</t>
    </rPh>
    <phoneticPr fontId="2"/>
  </si>
  <si>
    <t>　　 供用開始以前は和歌山～有田間のデータ</t>
    <phoneticPr fontId="2"/>
  </si>
  <si>
    <t>注3)御坊南～南紀田辺</t>
    <rPh sb="0" eb="1">
      <t>チュウ</t>
    </rPh>
    <rPh sb="3" eb="5">
      <t>ゴボウ</t>
    </rPh>
    <rPh sb="5" eb="6">
      <t>ミナミ</t>
    </rPh>
    <rPh sb="7" eb="9">
      <t>ナンキ</t>
    </rPh>
    <rPh sb="9" eb="11">
      <t>タナベ</t>
    </rPh>
    <phoneticPr fontId="2"/>
  </si>
  <si>
    <t>注3) 平成27年7月から南紀田辺本線料金所含む。</t>
    <rPh sb="0" eb="1">
      <t>チュウ</t>
    </rPh>
    <rPh sb="4" eb="6">
      <t>ヘイセイ</t>
    </rPh>
    <rPh sb="8" eb="9">
      <t>ネン</t>
    </rPh>
    <rPh sb="10" eb="11">
      <t>ガツ</t>
    </rPh>
    <rPh sb="13" eb="19">
      <t>ナンキタナベホンセン</t>
    </rPh>
    <rPh sb="19" eb="21">
      <t>リョウキン</t>
    </rPh>
    <rPh sb="21" eb="22">
      <t>ジョ</t>
    </rPh>
    <rPh sb="22" eb="23">
      <t>フク</t>
    </rPh>
    <phoneticPr fontId="2"/>
  </si>
  <si>
    <t>那智勝浦町</t>
    <phoneticPr fontId="2"/>
  </si>
  <si>
    <t>太地町</t>
    <phoneticPr fontId="2"/>
  </si>
  <si>
    <t>Ｌ-05 道路別交通量の状況</t>
    <phoneticPr fontId="2"/>
  </si>
  <si>
    <t>Ｌ-04 市町村別二輪車等保有台数</t>
    <phoneticPr fontId="2"/>
  </si>
  <si>
    <t>その他</t>
    <phoneticPr fontId="2"/>
  </si>
  <si>
    <t>二輪車総数</t>
    <phoneticPr fontId="2"/>
  </si>
  <si>
    <t>原付一種</t>
    <phoneticPr fontId="2"/>
  </si>
  <si>
    <t>Ｌ-07 ハイヤー・タクシー旅客輸送</t>
    <phoneticPr fontId="2"/>
  </si>
  <si>
    <t>法 人</t>
    <phoneticPr fontId="2"/>
  </si>
  <si>
    <t>輸送人員</t>
    <phoneticPr fontId="2"/>
  </si>
  <si>
    <t>運送収入</t>
    <phoneticPr fontId="2"/>
  </si>
  <si>
    <t>事業者</t>
    <phoneticPr fontId="2"/>
  </si>
  <si>
    <t>輸送実績</t>
    <phoneticPr fontId="2"/>
  </si>
  <si>
    <t>実働１日１車当たり</t>
    <phoneticPr fontId="2"/>
  </si>
  <si>
    <t>車両数</t>
    <phoneticPr fontId="2"/>
  </si>
  <si>
    <t>個 人</t>
    <phoneticPr fontId="2"/>
  </si>
  <si>
    <t>車 両</t>
    <phoneticPr fontId="2"/>
  </si>
  <si>
    <t>資料：近畿運輸局「近畿運輸局業務要覧」</t>
    <phoneticPr fontId="2"/>
  </si>
  <si>
    <t>トラック事業者(年度末)</t>
    <phoneticPr fontId="2"/>
  </si>
  <si>
    <t>自動車貨物輸送トン数</t>
    <phoneticPr fontId="2"/>
  </si>
  <si>
    <t xml:space="preserve"> 総 数</t>
    <phoneticPr fontId="2"/>
  </si>
  <si>
    <t>千ﾄﾝ</t>
    <phoneticPr fontId="2"/>
  </si>
  <si>
    <t>男 子</t>
    <phoneticPr fontId="2"/>
  </si>
  <si>
    <t>女 子</t>
    <phoneticPr fontId="2"/>
  </si>
  <si>
    <t>令和元年(2019年)</t>
    <rPh sb="0" eb="2">
      <t>レ</t>
    </rPh>
    <rPh sb="2" eb="4">
      <t>ガンネン</t>
    </rPh>
    <rPh sb="3" eb="4">
      <t>ネン</t>
    </rPh>
    <rPh sb="9" eb="10">
      <t>ネン</t>
    </rPh>
    <phoneticPr fontId="3"/>
  </si>
  <si>
    <t>令和元年(2019年)</t>
    <rPh sb="0" eb="2">
      <t>レ</t>
    </rPh>
    <rPh sb="2" eb="4">
      <t>ガンネン</t>
    </rPh>
    <rPh sb="3" eb="4">
      <t>ネン</t>
    </rPh>
    <rPh sb="9" eb="10">
      <t>ネン</t>
    </rPh>
    <phoneticPr fontId="2"/>
  </si>
  <si>
    <t xml:space="preserve">  自動車免許人口 （注</t>
    <phoneticPr fontId="6"/>
  </si>
  <si>
    <t xml:space="preserve">  65歳以上の免許人口 （注</t>
    <phoneticPr fontId="6"/>
  </si>
  <si>
    <t>総 数</t>
    <phoneticPr fontId="6"/>
  </si>
  <si>
    <t>受験者数</t>
    <phoneticPr fontId="2"/>
  </si>
  <si>
    <t>合格者数</t>
    <phoneticPr fontId="2"/>
  </si>
  <si>
    <t>合格率</t>
    <phoneticPr fontId="2"/>
  </si>
  <si>
    <t>令和元年度</t>
    <rPh sb="0" eb="2">
      <t>レイワ</t>
    </rPh>
    <rPh sb="2" eb="3">
      <t>ガン</t>
    </rPh>
    <phoneticPr fontId="2"/>
  </si>
  <si>
    <t>Ｂ．ＪＲ西日本（１日当たり乗車人員）</t>
    <phoneticPr fontId="2"/>
  </si>
  <si>
    <t>駅</t>
    <phoneticPr fontId="2"/>
  </si>
  <si>
    <t xml:space="preserve"> １日当たり</t>
    <phoneticPr fontId="2"/>
  </si>
  <si>
    <t>東京～白浜</t>
    <phoneticPr fontId="2"/>
  </si>
  <si>
    <t>令和元年度(2019年度)</t>
    <rPh sb="0" eb="2">
      <t>レイワ</t>
    </rPh>
    <rPh sb="2" eb="4">
      <t>ガンネン</t>
    </rPh>
    <rPh sb="4" eb="5">
      <t>ド</t>
    </rPh>
    <rPh sb="10" eb="12">
      <t>ネンド</t>
    </rPh>
    <phoneticPr fontId="2"/>
  </si>
  <si>
    <t>単位：Kg</t>
    <phoneticPr fontId="2"/>
  </si>
  <si>
    <t>令和元年度(2019年度)</t>
    <rPh sb="0" eb="2">
      <t>レイワ</t>
    </rPh>
    <rPh sb="2" eb="4">
      <t>ガンネン</t>
    </rPh>
    <rPh sb="4" eb="5">
      <t>ド</t>
    </rPh>
    <rPh sb="10" eb="12">
      <t>ネンド</t>
    </rPh>
    <phoneticPr fontId="3"/>
  </si>
  <si>
    <t>鋼船</t>
    <phoneticPr fontId="2"/>
  </si>
  <si>
    <t>Ｃ．甲種及び乙種港湾　入港船舶内訳</t>
    <phoneticPr fontId="2"/>
  </si>
  <si>
    <t>甲種港湾計　</t>
    <phoneticPr fontId="2"/>
  </si>
  <si>
    <t xml:space="preserve">          甲種港湾</t>
    <phoneticPr fontId="2"/>
  </si>
  <si>
    <t>日高港</t>
    <phoneticPr fontId="2"/>
  </si>
  <si>
    <t>隻 数</t>
    <phoneticPr fontId="2"/>
  </si>
  <si>
    <t>乙種港湾計</t>
    <phoneticPr fontId="2"/>
  </si>
  <si>
    <t xml:space="preserve">         乙種港湾</t>
    <phoneticPr fontId="2"/>
  </si>
  <si>
    <t>湯浅広港</t>
    <phoneticPr fontId="2"/>
  </si>
  <si>
    <t>由良港</t>
    <phoneticPr fontId="2"/>
  </si>
  <si>
    <t>文里港</t>
    <phoneticPr fontId="2"/>
  </si>
  <si>
    <t>日置港</t>
    <phoneticPr fontId="2"/>
  </si>
  <si>
    <t>袋  港</t>
    <phoneticPr fontId="2"/>
  </si>
  <si>
    <t>大島港</t>
    <phoneticPr fontId="2"/>
  </si>
  <si>
    <t>古座港</t>
    <phoneticPr fontId="2"/>
  </si>
  <si>
    <t>浦神港</t>
    <phoneticPr fontId="2"/>
  </si>
  <si>
    <t>外国貿易</t>
    <phoneticPr fontId="2"/>
  </si>
  <si>
    <t>内国貿易</t>
    <phoneticPr fontId="2"/>
  </si>
  <si>
    <t>輸 出</t>
    <phoneticPr fontId="2"/>
  </si>
  <si>
    <t>輸 入</t>
    <phoneticPr fontId="2"/>
  </si>
  <si>
    <t>移 出</t>
    <phoneticPr fontId="2"/>
  </si>
  <si>
    <t>移 入</t>
    <phoneticPr fontId="2"/>
  </si>
  <si>
    <t>出</t>
    <phoneticPr fontId="2"/>
  </si>
  <si>
    <t>入</t>
    <phoneticPr fontId="2"/>
  </si>
  <si>
    <t>　　単位：ﾄﾝ</t>
    <phoneticPr fontId="6"/>
  </si>
  <si>
    <t>甲種港湾計</t>
    <phoneticPr fontId="2"/>
  </si>
  <si>
    <t xml:space="preserve">  平成30年(2018年)</t>
    <rPh sb="2" eb="4">
      <t>ヘイセイ</t>
    </rPh>
    <rPh sb="6" eb="7">
      <t>ネン</t>
    </rPh>
    <rPh sb="12" eb="13">
      <t>ネン</t>
    </rPh>
    <phoneticPr fontId="2"/>
  </si>
  <si>
    <t xml:space="preserve"> 34.その他輸送用車両</t>
    <rPh sb="6" eb="7">
      <t>タ</t>
    </rPh>
    <rPh sb="7" eb="10">
      <t>ユソウヨウ</t>
    </rPh>
    <rPh sb="10" eb="12">
      <t>シャリョウ</t>
    </rPh>
    <phoneticPr fontId="2"/>
  </si>
  <si>
    <t xml:space="preserve"> 48.揮発油</t>
    <rPh sb="4" eb="7">
      <t>キハツユ</t>
    </rPh>
    <phoneticPr fontId="2"/>
  </si>
  <si>
    <t xml:space="preserve"> 49.その他の石油</t>
    <rPh sb="6" eb="7">
      <t>タ</t>
    </rPh>
    <rPh sb="8" eb="10">
      <t>セキユ</t>
    </rPh>
    <phoneticPr fontId="2"/>
  </si>
  <si>
    <t xml:space="preserve"> 72.ゴム製品</t>
    <rPh sb="6" eb="8">
      <t>セイヒン</t>
    </rPh>
    <phoneticPr fontId="2"/>
  </si>
  <si>
    <t xml:space="preserve"> 51.ＬＰＧ（液化石油ガス）</t>
    <rPh sb="8" eb="10">
      <t>エキカ</t>
    </rPh>
    <rPh sb="10" eb="12">
      <t>セキユ</t>
    </rPh>
    <phoneticPr fontId="2"/>
  </si>
  <si>
    <t xml:space="preserve"> 52.その他石油製品</t>
    <rPh sb="6" eb="7">
      <t>タ</t>
    </rPh>
    <rPh sb="7" eb="9">
      <t>セキユ</t>
    </rPh>
    <rPh sb="9" eb="11">
      <t>セイヒン</t>
    </rPh>
    <phoneticPr fontId="2"/>
  </si>
  <si>
    <t xml:space="preserve"> 53.コークス</t>
    <phoneticPr fontId="2"/>
  </si>
  <si>
    <t xml:space="preserve"> 55.化学薬品</t>
    <rPh sb="4" eb="6">
      <t>カガク</t>
    </rPh>
    <rPh sb="6" eb="7">
      <t>グスリ</t>
    </rPh>
    <rPh sb="7" eb="8">
      <t>シナ</t>
    </rPh>
    <phoneticPr fontId="2"/>
  </si>
  <si>
    <t xml:space="preserve"> 56.化学肥料</t>
    <rPh sb="4" eb="6">
      <t>カガク</t>
    </rPh>
    <rPh sb="6" eb="7">
      <t>コエ</t>
    </rPh>
    <rPh sb="7" eb="8">
      <t>リョウ</t>
    </rPh>
    <phoneticPr fontId="2"/>
  </si>
  <si>
    <t xml:space="preserve"> 58.紙・パルプ</t>
    <rPh sb="4" eb="5">
      <t>カミ</t>
    </rPh>
    <phoneticPr fontId="2"/>
  </si>
  <si>
    <t xml:space="preserve"> 60.その他繊維工業品</t>
    <rPh sb="6" eb="7">
      <t>タ</t>
    </rPh>
    <rPh sb="7" eb="9">
      <t>センイ</t>
    </rPh>
    <rPh sb="9" eb="12">
      <t>コウギョウヒン</t>
    </rPh>
    <phoneticPr fontId="2"/>
  </si>
  <si>
    <t xml:space="preserve"> 62.製造食品</t>
    <rPh sb="4" eb="6">
      <t>セイゾウ</t>
    </rPh>
    <rPh sb="6" eb="8">
      <t>ショクヒン</t>
    </rPh>
    <phoneticPr fontId="2"/>
  </si>
  <si>
    <t xml:space="preserve"> 71.その他日用品</t>
    <rPh sb="6" eb="7">
      <t>タ</t>
    </rPh>
    <rPh sb="7" eb="10">
      <t>ニチヨウヒン</t>
    </rPh>
    <phoneticPr fontId="2"/>
  </si>
  <si>
    <t xml:space="preserve"> 75.金属くず</t>
    <rPh sb="4" eb="6">
      <t>キンゾク</t>
    </rPh>
    <phoneticPr fontId="2"/>
  </si>
  <si>
    <t xml:space="preserve"> 76.再利用資材</t>
    <rPh sb="4" eb="7">
      <t>サイリヨウ</t>
    </rPh>
    <rPh sb="7" eb="9">
      <t>シザイ</t>
    </rPh>
    <phoneticPr fontId="2"/>
  </si>
  <si>
    <t xml:space="preserve"> 78.廃棄物</t>
    <rPh sb="4" eb="7">
      <t>ハイキブツ</t>
    </rPh>
    <phoneticPr fontId="2"/>
  </si>
  <si>
    <t xml:space="preserve"> 80.輸送用容器</t>
    <rPh sb="4" eb="7">
      <t>ユソウヨウ</t>
    </rPh>
    <rPh sb="7" eb="9">
      <t>ヨウキ</t>
    </rPh>
    <phoneticPr fontId="2"/>
  </si>
  <si>
    <t>注)貨物の品種分類は、港湾統計に用いる82品種分類(平成28年11月15日国総情第130号)による。</t>
    <rPh sb="0" eb="1">
      <t>チュウ</t>
    </rPh>
    <rPh sb="2" eb="4">
      <t>カモツ</t>
    </rPh>
    <rPh sb="5" eb="7">
      <t>ヒンシュ</t>
    </rPh>
    <rPh sb="7" eb="9">
      <t>ブンルイ</t>
    </rPh>
    <rPh sb="11" eb="13">
      <t>コウワン</t>
    </rPh>
    <rPh sb="13" eb="15">
      <t>トウケイ</t>
    </rPh>
    <rPh sb="16" eb="17">
      <t>モチ</t>
    </rPh>
    <rPh sb="21" eb="23">
      <t>ヒンシュ</t>
    </rPh>
    <rPh sb="23" eb="25">
      <t>ブンルイ</t>
    </rPh>
    <rPh sb="26" eb="28">
      <t>ヘイセイ</t>
    </rPh>
    <rPh sb="30" eb="31">
      <t>ネン</t>
    </rPh>
    <rPh sb="33" eb="34">
      <t>ガツ</t>
    </rPh>
    <rPh sb="36" eb="37">
      <t>ニチ</t>
    </rPh>
    <rPh sb="37" eb="38">
      <t>クニ</t>
    </rPh>
    <rPh sb="38" eb="40">
      <t>ソウジョウ</t>
    </rPh>
    <rPh sb="40" eb="41">
      <t>ダイ</t>
    </rPh>
    <rPh sb="44" eb="45">
      <t>ゴウ</t>
    </rPh>
    <phoneticPr fontId="6"/>
  </si>
  <si>
    <t>乙種港湾</t>
    <phoneticPr fontId="2"/>
  </si>
  <si>
    <t>　48. 揮発油</t>
    <rPh sb="5" eb="8">
      <t>キハツユ</t>
    </rPh>
    <phoneticPr fontId="2"/>
  </si>
  <si>
    <t>　49. その他の石油</t>
    <rPh sb="7" eb="8">
      <t>タ</t>
    </rPh>
    <rPh sb="9" eb="11">
      <t>セキユ</t>
    </rPh>
    <phoneticPr fontId="2"/>
  </si>
  <si>
    <t>　79．廃土砂</t>
    <rPh sb="4" eb="7">
      <t>ハイドシャ</t>
    </rPh>
    <phoneticPr fontId="2"/>
  </si>
  <si>
    <t>資料：近畿運輸局</t>
    <phoneticPr fontId="2"/>
  </si>
  <si>
    <t>令和元年度(2019年度)</t>
    <rPh sb="0" eb="2">
      <t>レイワ</t>
    </rPh>
    <rPh sb="2" eb="3">
      <t>ガン</t>
    </rPh>
    <rPh sb="3" eb="5">
      <t>ネンド</t>
    </rPh>
    <rPh sb="10" eb="12">
      <t>ネンド</t>
    </rPh>
    <phoneticPr fontId="6"/>
  </si>
  <si>
    <t>(2019年度)</t>
    <rPh sb="5" eb="6">
      <t>ネン</t>
    </rPh>
    <rPh sb="6" eb="7">
      <t>ド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</si>
  <si>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</si>
  <si>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令和元年(2019年)</t>
    <rPh sb="0" eb="2">
      <t>レイワ</t>
    </rPh>
    <rPh sb="2" eb="4">
      <t>ガンネン</t>
    </rPh>
    <rPh sb="3" eb="4">
      <t>ネン</t>
    </rPh>
    <rPh sb="9" eb="10">
      <t>ネン</t>
    </rPh>
    <phoneticPr fontId="3"/>
  </si>
  <si>
    <t>平成30年度(2018年度)</t>
    <rPh sb="0" eb="2">
      <t>ヘイセイ</t>
    </rPh>
    <rPh sb="4" eb="5">
      <t>ネン</t>
    </rPh>
    <rPh sb="5" eb="6">
      <t>ド</t>
    </rPh>
    <rPh sb="11" eb="12">
      <t>ネン</t>
    </rPh>
    <rPh sb="12" eb="13">
      <t>ド</t>
    </rPh>
    <phoneticPr fontId="3"/>
  </si>
  <si>
    <t>令和元年度(2019年度)</t>
    <rPh sb="0" eb="2">
      <t>レイワ</t>
    </rPh>
    <rPh sb="2" eb="3">
      <t>ガン</t>
    </rPh>
    <rPh sb="3" eb="4">
      <t>トシ</t>
    </rPh>
    <rPh sb="4" eb="5">
      <t>ド</t>
    </rPh>
    <rPh sb="5" eb="6">
      <t>ヘイネン</t>
    </rPh>
    <rPh sb="10" eb="11">
      <t>ネン</t>
    </rPh>
    <rPh sb="11" eb="12">
      <t>ド</t>
    </rPh>
    <phoneticPr fontId="3"/>
  </si>
  <si>
    <t>令和元年(2019年)</t>
    <rPh sb="0" eb="3">
      <t>レイワモト</t>
    </rPh>
    <rPh sb="3" eb="4">
      <t>ネン</t>
    </rPh>
    <rPh sb="9" eb="10">
      <t>ネン</t>
    </rPh>
    <phoneticPr fontId="3"/>
  </si>
  <si>
    <t>令和元年(2019年)</t>
    <rPh sb="0" eb="3">
      <t>レイワモト</t>
    </rPh>
    <rPh sb="3" eb="4">
      <t>ネン</t>
    </rPh>
    <rPh sb="9" eb="10">
      <t>ネン</t>
    </rPh>
    <phoneticPr fontId="2"/>
  </si>
  <si>
    <t xml:space="preserve">  令和元年(2019年)</t>
    <rPh sb="2" eb="5">
      <t>レイワモト</t>
    </rPh>
    <rPh sb="5" eb="6">
      <t>ネン</t>
    </rPh>
    <rPh sb="11" eb="12">
      <t>ネン</t>
    </rPh>
    <phoneticPr fontId="2"/>
  </si>
  <si>
    <t xml:space="preserve"> 68.衣類・見廻品・はきもの</t>
    <rPh sb="4" eb="6">
      <t>イルイ</t>
    </rPh>
    <rPh sb="7" eb="9">
      <t>ミマワ</t>
    </rPh>
    <rPh sb="9" eb="10">
      <t>ヒン</t>
    </rPh>
    <phoneticPr fontId="2"/>
  </si>
  <si>
    <t xml:space="preserve"> 77.動植物性製造飼肥料</t>
    <rPh sb="4" eb="7">
      <t>ドウショクブツ</t>
    </rPh>
    <rPh sb="7" eb="8">
      <t>セイ</t>
    </rPh>
    <rPh sb="8" eb="10">
      <t>セイゾウ</t>
    </rPh>
    <rPh sb="10" eb="11">
      <t>シ</t>
    </rPh>
    <rPh sb="11" eb="13">
      <t>ヒリョウ</t>
    </rPh>
    <phoneticPr fontId="2"/>
  </si>
  <si>
    <t>令和元年(2019年)</t>
    <rPh sb="0" eb="3">
      <t>レイワモト</t>
    </rPh>
    <rPh sb="9" eb="10">
      <t>ネン</t>
    </rPh>
    <phoneticPr fontId="2"/>
  </si>
  <si>
    <t>令和２年度(2020年度)</t>
    <rPh sb="0" eb="2">
      <t>レイワ</t>
    </rPh>
    <rPh sb="3" eb="5">
      <t>ネンド</t>
    </rPh>
    <rPh sb="4" eb="5">
      <t>ド</t>
    </rPh>
    <rPh sb="10" eb="11">
      <t>ネン</t>
    </rPh>
    <rPh sb="11" eb="12">
      <t>ド</t>
    </rPh>
    <phoneticPr fontId="2"/>
  </si>
  <si>
    <t>　令和２年(2020年)</t>
    <rPh sb="1" eb="3">
      <t>レ</t>
    </rPh>
    <rPh sb="4" eb="5">
      <t>ネン</t>
    </rPh>
    <rPh sb="5" eb="6">
      <t>ガンネン</t>
    </rPh>
    <rPh sb="10" eb="11">
      <t>ネン</t>
    </rPh>
    <phoneticPr fontId="3"/>
  </si>
  <si>
    <t>令和２年(2020年)</t>
    <rPh sb="0" eb="2">
      <t>レ</t>
    </rPh>
    <rPh sb="3" eb="4">
      <t>ネン</t>
    </rPh>
    <rPh sb="4" eb="5">
      <t>ガンネン</t>
    </rPh>
    <rPh sb="9" eb="10">
      <t>ネン</t>
    </rPh>
    <phoneticPr fontId="2"/>
  </si>
  <si>
    <t>営業用</t>
    <rPh sb="0" eb="1">
      <t>エイ</t>
    </rPh>
    <phoneticPr fontId="5"/>
  </si>
  <si>
    <t>トラック   計</t>
  </si>
  <si>
    <t>普通車 計</t>
  </si>
  <si>
    <t>小型車 計</t>
  </si>
  <si>
    <t>ﾄﾚ-ﾗ-  計</t>
  </si>
  <si>
    <t xml:space="preserve"> バス</t>
  </si>
  <si>
    <t xml:space="preserve"> 乗用車    計</t>
  </si>
  <si>
    <t xml:space="preserve"> 特殊用途車 計</t>
  </si>
  <si>
    <t xml:space="preserve"> 大型特殊車 計</t>
  </si>
  <si>
    <t>24(23)</t>
  </si>
  <si>
    <t>226(223)</t>
  </si>
  <si>
    <t>175(172)</t>
  </si>
  <si>
    <t>　　 令和元年度以降は和歌山南スマートＩＣ含む。</t>
    <rPh sb="3" eb="5">
      <t>レイワ</t>
    </rPh>
    <rPh sb="5" eb="6">
      <t>モト</t>
    </rPh>
    <rPh sb="6" eb="8">
      <t>ネンド</t>
    </rPh>
    <rPh sb="8" eb="10">
      <t>イコウ</t>
    </rPh>
    <rPh sb="11" eb="14">
      <t>ワカヤマ</t>
    </rPh>
    <rPh sb="14" eb="15">
      <t>ミナミ</t>
    </rPh>
    <rPh sb="21" eb="22">
      <t>フク</t>
    </rPh>
    <phoneticPr fontId="2"/>
  </si>
  <si>
    <t>平成31年(2019年)</t>
    <rPh sb="0" eb="2">
      <t>ヘイセイ</t>
    </rPh>
    <rPh sb="4" eb="5">
      <t>ネン</t>
    </rPh>
    <rPh sb="5" eb="6">
      <t>ヘイネン</t>
    </rPh>
    <rPh sb="10" eb="11">
      <t>ネン</t>
    </rPh>
    <phoneticPr fontId="2"/>
  </si>
  <si>
    <t>注2）昭和60年度から平成7年度の各年度計には、三重県、奈良県の一部を含む。</t>
    <rPh sb="0" eb="1">
      <t>チュウ</t>
    </rPh>
    <rPh sb="3" eb="5">
      <t>ショウワ</t>
    </rPh>
    <rPh sb="7" eb="9">
      <t>ネンド</t>
    </rPh>
    <rPh sb="11" eb="13">
      <t>ヘイセイ</t>
    </rPh>
    <rPh sb="14" eb="16">
      <t>ネンド</t>
    </rPh>
    <rPh sb="17" eb="20">
      <t>カクネンド</t>
    </rPh>
    <rPh sb="20" eb="21">
      <t>ケイ</t>
    </rPh>
    <rPh sb="24" eb="27">
      <t>ミエケン</t>
    </rPh>
    <rPh sb="28" eb="31">
      <t>ナラケン</t>
    </rPh>
    <rPh sb="32" eb="34">
      <t>イチブ</t>
    </rPh>
    <rPh sb="35" eb="36">
      <t>フク</t>
    </rPh>
    <phoneticPr fontId="6"/>
  </si>
  <si>
    <t>(2020年度)</t>
    <rPh sb="5" eb="6">
      <t>ネン</t>
    </rPh>
    <rPh sb="6" eb="7">
      <t>ド</t>
    </rPh>
    <phoneticPr fontId="2"/>
  </si>
  <si>
    <t xml:space="preserve"> 小包郵便  注2)</t>
    <phoneticPr fontId="6"/>
  </si>
  <si>
    <t>　令和３年(2021年)</t>
    <rPh sb="1" eb="3">
      <t>レ</t>
    </rPh>
    <rPh sb="4" eb="5">
      <t>ネン</t>
    </rPh>
    <rPh sb="5" eb="6">
      <t>ガンネン</t>
    </rPh>
    <rPh sb="10" eb="11">
      <t>ネン</t>
    </rPh>
    <phoneticPr fontId="3"/>
  </si>
  <si>
    <t>令和３年(2021年)</t>
    <rPh sb="0" eb="2">
      <t>レ</t>
    </rPh>
    <rPh sb="3" eb="4">
      <t>ネン</t>
    </rPh>
    <rPh sb="4" eb="5">
      <t>ガンネン</t>
    </rPh>
    <rPh sb="9" eb="10">
      <t>ネン</t>
    </rPh>
    <phoneticPr fontId="2"/>
  </si>
  <si>
    <t>令和３年度(2021年度)</t>
    <rPh sb="0" eb="2">
      <t>レイワ</t>
    </rPh>
    <rPh sb="3" eb="5">
      <t>ネンド</t>
    </rPh>
    <rPh sb="4" eb="5">
      <t>ド</t>
    </rPh>
    <rPh sb="10" eb="11">
      <t>ネン</t>
    </rPh>
    <rPh sb="11" eb="12">
      <t>ド</t>
    </rPh>
    <phoneticPr fontId="2"/>
  </si>
  <si>
    <t>資料：ＪＲ西日本 和歌山支社</t>
    <phoneticPr fontId="2"/>
  </si>
  <si>
    <t>印南町</t>
    <rPh sb="0" eb="2">
      <t>イナミ</t>
    </rPh>
    <rPh sb="2" eb="3">
      <t>マチ</t>
    </rPh>
    <phoneticPr fontId="2"/>
  </si>
  <si>
    <t>みなべ町</t>
    <rPh sb="3" eb="4">
      <t>チョウ</t>
    </rPh>
    <phoneticPr fontId="4"/>
  </si>
  <si>
    <t>注4)岩出根来本線</t>
    <rPh sb="3" eb="5">
      <t>イワデ</t>
    </rPh>
    <rPh sb="5" eb="7">
      <t>ネゴロ</t>
    </rPh>
    <rPh sb="7" eb="9">
      <t>ホンセン</t>
    </rPh>
    <phoneticPr fontId="2"/>
  </si>
  <si>
    <t>注4) 阪和自動車道（岩出根来本線）は、平成29年3月18日に供用開始。</t>
    <rPh sb="0" eb="1">
      <t>チュウ</t>
    </rPh>
    <rPh sb="4" eb="6">
      <t>ハンワ</t>
    </rPh>
    <rPh sb="6" eb="9">
      <t>ジドウシャ</t>
    </rPh>
    <rPh sb="9" eb="10">
      <t>ドウ</t>
    </rPh>
    <rPh sb="11" eb="13">
      <t>イワデ</t>
    </rPh>
    <rPh sb="13" eb="15">
      <t>ネゴロ</t>
    </rPh>
    <rPh sb="15" eb="17">
      <t>ホンセン</t>
    </rPh>
    <rPh sb="20" eb="22">
      <t>ヘイセイ</t>
    </rPh>
    <rPh sb="24" eb="25">
      <t>ネン</t>
    </rPh>
    <rPh sb="26" eb="27">
      <t>ガツ</t>
    </rPh>
    <rPh sb="29" eb="30">
      <t>ニチ</t>
    </rPh>
    <rPh sb="31" eb="33">
      <t>キョウヨウ</t>
    </rPh>
    <rPh sb="33" eb="35">
      <t>カイシ</t>
    </rPh>
    <phoneticPr fontId="2"/>
  </si>
  <si>
    <t>注5)</t>
  </si>
  <si>
    <t>注5) 阪和自動車道（岩出根来本線）のデータは年度。</t>
    <rPh sb="23" eb="25">
      <t>ネンド</t>
    </rPh>
    <phoneticPr fontId="2"/>
  </si>
  <si>
    <t>注6) 平成29年より月別データは非公表</t>
    <rPh sb="0" eb="1">
      <t>チュウ</t>
    </rPh>
    <rPh sb="4" eb="6">
      <t>ヘイセイ</t>
    </rPh>
    <rPh sb="8" eb="9">
      <t>ネン</t>
    </rPh>
    <rPh sb="11" eb="13">
      <t>ツキベツ</t>
    </rPh>
    <rPh sb="17" eb="18">
      <t>ヒ</t>
    </rPh>
    <rPh sb="18" eb="20">
      <t>コウヒョウ</t>
    </rPh>
    <phoneticPr fontId="2"/>
  </si>
  <si>
    <t>注5)</t>
    <phoneticPr fontId="2"/>
  </si>
  <si>
    <t>注1）普通局と特定局は平成19年10月に廃止され、郵便局(直営)と簡易局の２種類となった。</t>
    <rPh sb="0" eb="1">
      <t>チュウ</t>
    </rPh>
    <rPh sb="3" eb="5">
      <t>フツウ</t>
    </rPh>
    <rPh sb="5" eb="6">
      <t>キョク</t>
    </rPh>
    <rPh sb="7" eb="10">
      <t>トクテイキョク</t>
    </rPh>
    <rPh sb="11" eb="13">
      <t>ヘイセイ</t>
    </rPh>
    <rPh sb="15" eb="16">
      <t>ネン</t>
    </rPh>
    <rPh sb="18" eb="19">
      <t>ツキ</t>
    </rPh>
    <rPh sb="20" eb="22">
      <t>ハイシ</t>
    </rPh>
    <rPh sb="25" eb="28">
      <t>ユウビンキョク</t>
    </rPh>
    <rPh sb="29" eb="31">
      <t>チョクエイ</t>
    </rPh>
    <rPh sb="33" eb="36">
      <t>カンイキョク</t>
    </rPh>
    <phoneticPr fontId="2"/>
  </si>
  <si>
    <t xml:space="preserve">        単位：千通</t>
    <phoneticPr fontId="2"/>
  </si>
  <si>
    <t>(2021年度)</t>
    <rPh sb="5" eb="6">
      <t>ネン</t>
    </rPh>
    <rPh sb="6" eb="7">
      <t>ド</t>
    </rPh>
    <phoneticPr fontId="3"/>
  </si>
  <si>
    <t>(2021年度)</t>
    <rPh sb="5" eb="6">
      <t>ネン</t>
    </rPh>
    <rPh sb="6" eb="7">
      <t>ド</t>
    </rPh>
    <phoneticPr fontId="2"/>
  </si>
  <si>
    <t>注1）配達記録を含む。　</t>
    <rPh sb="0" eb="1">
      <t>チュウ</t>
    </rPh>
    <rPh sb="3" eb="5">
      <t>ハイタツ</t>
    </rPh>
    <rPh sb="5" eb="7">
      <t>キロク</t>
    </rPh>
    <rPh sb="8" eb="9">
      <t>フク</t>
    </rPh>
    <phoneticPr fontId="2"/>
  </si>
  <si>
    <t>注2）ＥＸＰＡＣＫ５００・冊子小包を含む。</t>
    <phoneticPr fontId="2"/>
  </si>
  <si>
    <t>　令和４年(2022年)</t>
    <rPh sb="1" eb="3">
      <t>レ</t>
    </rPh>
    <rPh sb="4" eb="5">
      <t>ネン</t>
    </rPh>
    <rPh sb="5" eb="6">
      <t>ガンネン</t>
    </rPh>
    <rPh sb="10" eb="11">
      <t>ネン</t>
    </rPh>
    <phoneticPr fontId="3"/>
  </si>
  <si>
    <t>令和４年(2022年)</t>
    <rPh sb="0" eb="2">
      <t>レ</t>
    </rPh>
    <rPh sb="3" eb="4">
      <t>ネン</t>
    </rPh>
    <rPh sb="4" eb="5">
      <t>ガンネン</t>
    </rPh>
    <rPh sb="9" eb="10">
      <t>ネン</t>
    </rPh>
    <phoneticPr fontId="2"/>
  </si>
  <si>
    <t>(2022年度)</t>
    <rPh sb="5" eb="6">
      <t>ネン</t>
    </rPh>
    <rPh sb="6" eb="7">
      <t>ド</t>
    </rPh>
    <phoneticPr fontId="2"/>
  </si>
  <si>
    <t>(2022年度)</t>
    <rPh sb="5" eb="6">
      <t>ネン</t>
    </rPh>
    <rPh sb="6" eb="7">
      <t>ド</t>
    </rPh>
    <phoneticPr fontId="3"/>
  </si>
  <si>
    <t>令和４年度(2022年度)</t>
    <rPh sb="0" eb="1">
      <t>レイ</t>
    </rPh>
    <rPh sb="1" eb="2">
      <t>ワ</t>
    </rPh>
    <rPh sb="3" eb="5">
      <t>ネンド</t>
    </rPh>
    <rPh sb="10" eb="12">
      <t>ネンド</t>
    </rPh>
    <phoneticPr fontId="3"/>
  </si>
  <si>
    <t>阪和線　計</t>
    <rPh sb="0" eb="2">
      <t>ハンワ</t>
    </rPh>
    <rPh sb="2" eb="3">
      <t>セン</t>
    </rPh>
    <rPh sb="4" eb="5">
      <t>ケイ</t>
    </rPh>
    <phoneticPr fontId="2"/>
  </si>
  <si>
    <t>紀伊</t>
    <rPh sb="0" eb="2">
      <t>キイ</t>
    </rPh>
    <phoneticPr fontId="2"/>
  </si>
  <si>
    <t>六十谷</t>
    <rPh sb="0" eb="3">
      <t>ムソタ</t>
    </rPh>
    <phoneticPr fontId="2"/>
  </si>
  <si>
    <t>紀伊中ノ島</t>
    <rPh sb="0" eb="5">
      <t>キイナカノシマ</t>
    </rPh>
    <phoneticPr fontId="2"/>
  </si>
  <si>
    <t>和歌山線　計</t>
    <rPh sb="0" eb="3">
      <t>ワカヤマ</t>
    </rPh>
    <rPh sb="3" eb="4">
      <t>セン</t>
    </rPh>
    <rPh sb="5" eb="6">
      <t>ケイ</t>
    </rPh>
    <phoneticPr fontId="2"/>
  </si>
  <si>
    <t>大和二見</t>
    <rPh sb="0" eb="2">
      <t>ダイワ</t>
    </rPh>
    <rPh sb="2" eb="4">
      <t>フタミ</t>
    </rPh>
    <phoneticPr fontId="3"/>
  </si>
  <si>
    <t>隅田</t>
    <rPh sb="0" eb="2">
      <t>スミダ</t>
    </rPh>
    <phoneticPr fontId="2"/>
  </si>
  <si>
    <t>下兵庫</t>
    <rPh sb="0" eb="1">
      <t>シタ</t>
    </rPh>
    <rPh sb="1" eb="3">
      <t>ヒョウゴ</t>
    </rPh>
    <phoneticPr fontId="2"/>
  </si>
  <si>
    <t>橋本</t>
    <rPh sb="0" eb="2">
      <t>ハシモト</t>
    </rPh>
    <phoneticPr fontId="2"/>
  </si>
  <si>
    <t>紀伊山田</t>
    <rPh sb="0" eb="2">
      <t>キイ</t>
    </rPh>
    <rPh sb="2" eb="4">
      <t>ヤマダ</t>
    </rPh>
    <phoneticPr fontId="2"/>
  </si>
  <si>
    <t>高野口</t>
    <rPh sb="0" eb="3">
      <t>コウヤグチ</t>
    </rPh>
    <phoneticPr fontId="2"/>
  </si>
  <si>
    <t>中飯降</t>
    <rPh sb="0" eb="1">
      <t>ナカ</t>
    </rPh>
    <rPh sb="1" eb="2">
      <t>メシ</t>
    </rPh>
    <rPh sb="2" eb="3">
      <t>フ</t>
    </rPh>
    <phoneticPr fontId="2"/>
  </si>
  <si>
    <t>妙寺</t>
    <rPh sb="0" eb="2">
      <t>ミョウジ</t>
    </rPh>
    <phoneticPr fontId="2"/>
  </si>
  <si>
    <t>大谷</t>
    <rPh sb="0" eb="2">
      <t>オオタニ</t>
    </rPh>
    <phoneticPr fontId="2"/>
  </si>
  <si>
    <t>笠田</t>
    <rPh sb="0" eb="2">
      <t>カセダ</t>
    </rPh>
    <phoneticPr fontId="2"/>
  </si>
  <si>
    <t>西笠田</t>
    <rPh sb="0" eb="3">
      <t>ニシカセダ</t>
    </rPh>
    <phoneticPr fontId="2"/>
  </si>
  <si>
    <t>名手</t>
    <rPh sb="0" eb="2">
      <t>ナテ</t>
    </rPh>
    <phoneticPr fontId="2"/>
  </si>
  <si>
    <t>粉河</t>
    <rPh sb="0" eb="2">
      <t>コカワ</t>
    </rPh>
    <phoneticPr fontId="2"/>
  </si>
  <si>
    <t>紀伊長田</t>
    <rPh sb="0" eb="4">
      <t>キイナガタ</t>
    </rPh>
    <phoneticPr fontId="2"/>
  </si>
  <si>
    <t>打田</t>
    <rPh sb="0" eb="2">
      <t>ウチタ</t>
    </rPh>
    <phoneticPr fontId="2"/>
  </si>
  <si>
    <t>下井阪</t>
    <rPh sb="0" eb="3">
      <t>シモイサカ</t>
    </rPh>
    <phoneticPr fontId="2"/>
  </si>
  <si>
    <t>岩出</t>
    <rPh sb="0" eb="2">
      <t>イワデ</t>
    </rPh>
    <phoneticPr fontId="2"/>
  </si>
  <si>
    <t>船戸</t>
    <rPh sb="0" eb="2">
      <t>フナド</t>
    </rPh>
    <phoneticPr fontId="2"/>
  </si>
  <si>
    <t>紀伊小倉</t>
    <rPh sb="0" eb="2">
      <t>キイ</t>
    </rPh>
    <rPh sb="2" eb="4">
      <t>オグラ</t>
    </rPh>
    <phoneticPr fontId="2"/>
  </si>
  <si>
    <t>布施屋</t>
    <rPh sb="0" eb="3">
      <t>フセヤ</t>
    </rPh>
    <phoneticPr fontId="2"/>
  </si>
  <si>
    <t>千旦</t>
    <rPh sb="0" eb="1">
      <t>チ</t>
    </rPh>
    <rPh sb="1" eb="2">
      <t>タン</t>
    </rPh>
    <phoneticPr fontId="2"/>
  </si>
  <si>
    <t>田井ノ瀬</t>
    <rPh sb="0" eb="4">
      <t>タイノセ</t>
    </rPh>
    <phoneticPr fontId="2"/>
  </si>
  <si>
    <t>紀勢本線　計</t>
    <rPh sb="0" eb="2">
      <t>キセイ</t>
    </rPh>
    <rPh sb="2" eb="4">
      <t>ホンセン</t>
    </rPh>
    <rPh sb="5" eb="6">
      <t>ケイ</t>
    </rPh>
    <phoneticPr fontId="2"/>
  </si>
  <si>
    <t>紀和</t>
    <rPh sb="0" eb="2">
      <t>キワ</t>
    </rPh>
    <phoneticPr fontId="2"/>
  </si>
  <si>
    <t>和歌山</t>
    <rPh sb="0" eb="3">
      <t>ワカヤマ</t>
    </rPh>
    <phoneticPr fontId="2"/>
  </si>
  <si>
    <t>宮前</t>
    <rPh sb="0" eb="2">
      <t>ミヤマエ</t>
    </rPh>
    <phoneticPr fontId="2"/>
  </si>
  <si>
    <t>紀三井寺</t>
    <rPh sb="0" eb="4">
      <t>キミイデラ</t>
    </rPh>
    <phoneticPr fontId="2"/>
  </si>
  <si>
    <t>黒江</t>
    <rPh sb="0" eb="2">
      <t>クロエ</t>
    </rPh>
    <phoneticPr fontId="2"/>
  </si>
  <si>
    <t>海南</t>
    <rPh sb="0" eb="2">
      <t>カイナン</t>
    </rPh>
    <phoneticPr fontId="2"/>
  </si>
  <si>
    <t>冷水浦</t>
    <rPh sb="0" eb="2">
      <t>レイスイ</t>
    </rPh>
    <rPh sb="2" eb="3">
      <t>ウラ</t>
    </rPh>
    <phoneticPr fontId="2"/>
  </si>
  <si>
    <t>加茂郷</t>
    <rPh sb="0" eb="3">
      <t>カモゴウ</t>
    </rPh>
    <phoneticPr fontId="2"/>
  </si>
  <si>
    <t>下津</t>
    <rPh sb="0" eb="2">
      <t>シモツ</t>
    </rPh>
    <phoneticPr fontId="2"/>
  </si>
  <si>
    <t>初島</t>
    <rPh sb="0" eb="2">
      <t>ハツシマ</t>
    </rPh>
    <phoneticPr fontId="2"/>
  </si>
  <si>
    <t>箕島</t>
    <rPh sb="0" eb="2">
      <t>ミノシマ</t>
    </rPh>
    <phoneticPr fontId="2"/>
  </si>
  <si>
    <t>紀伊宮原</t>
    <rPh sb="0" eb="2">
      <t>キイ</t>
    </rPh>
    <rPh sb="2" eb="4">
      <t>ミヤハラ</t>
    </rPh>
    <phoneticPr fontId="2"/>
  </si>
  <si>
    <t>藤並</t>
    <rPh sb="0" eb="2">
      <t>フジナミ</t>
    </rPh>
    <phoneticPr fontId="2"/>
  </si>
  <si>
    <t>湯浅</t>
    <rPh sb="0" eb="2">
      <t>ユアサ</t>
    </rPh>
    <phoneticPr fontId="2"/>
  </si>
  <si>
    <t>広川ビーチ</t>
    <rPh sb="0" eb="2">
      <t>ヒロガワ</t>
    </rPh>
    <phoneticPr fontId="2"/>
  </si>
  <si>
    <t>紀伊由良</t>
    <rPh sb="0" eb="2">
      <t>キイ</t>
    </rPh>
    <rPh sb="2" eb="4">
      <t>ユラ</t>
    </rPh>
    <phoneticPr fontId="2"/>
  </si>
  <si>
    <t>紀伊内原</t>
    <rPh sb="0" eb="2">
      <t>キイ</t>
    </rPh>
    <rPh sb="2" eb="4">
      <t>ウチハラ</t>
    </rPh>
    <phoneticPr fontId="2"/>
  </si>
  <si>
    <t>御坊</t>
    <rPh sb="0" eb="2">
      <t>ゴボウ</t>
    </rPh>
    <phoneticPr fontId="2"/>
  </si>
  <si>
    <t>道成寺</t>
    <rPh sb="0" eb="3">
      <t>ドウジョウジ</t>
    </rPh>
    <phoneticPr fontId="2"/>
  </si>
  <si>
    <t>和佐</t>
    <rPh sb="0" eb="2">
      <t>ワサ</t>
    </rPh>
    <phoneticPr fontId="2"/>
  </si>
  <si>
    <t>稲原</t>
    <rPh sb="0" eb="2">
      <t>イナハラ</t>
    </rPh>
    <phoneticPr fontId="2"/>
  </si>
  <si>
    <t>印南</t>
    <rPh sb="0" eb="2">
      <t>イナミ</t>
    </rPh>
    <phoneticPr fontId="2"/>
  </si>
  <si>
    <t>切目</t>
    <rPh sb="0" eb="2">
      <t>キリメ</t>
    </rPh>
    <phoneticPr fontId="2"/>
  </si>
  <si>
    <t>岩代</t>
    <rPh sb="0" eb="1">
      <t>イワ</t>
    </rPh>
    <rPh sb="1" eb="2">
      <t>ヨ</t>
    </rPh>
    <phoneticPr fontId="2"/>
  </si>
  <si>
    <t>南部</t>
    <rPh sb="0" eb="2">
      <t>ミナベ</t>
    </rPh>
    <phoneticPr fontId="2"/>
  </si>
  <si>
    <t>芳養</t>
    <rPh sb="0" eb="1">
      <t>ヨシ</t>
    </rPh>
    <rPh sb="1" eb="2">
      <t>ヨウ</t>
    </rPh>
    <phoneticPr fontId="2"/>
  </si>
  <si>
    <t>紀伊田辺</t>
    <rPh sb="0" eb="4">
      <t>キイタナベ</t>
    </rPh>
    <phoneticPr fontId="2"/>
  </si>
  <si>
    <t>紀伊新庄</t>
    <rPh sb="0" eb="2">
      <t>キイ</t>
    </rPh>
    <rPh sb="2" eb="4">
      <t>シンジョウ</t>
    </rPh>
    <phoneticPr fontId="2"/>
  </si>
  <si>
    <t>朝来</t>
    <rPh sb="0" eb="2">
      <t>アッソ</t>
    </rPh>
    <phoneticPr fontId="2"/>
  </si>
  <si>
    <t>白浜</t>
    <rPh sb="0" eb="2">
      <t>シラハマ</t>
    </rPh>
    <phoneticPr fontId="2"/>
  </si>
  <si>
    <t>紀伊富田</t>
    <rPh sb="0" eb="2">
      <t>キイ</t>
    </rPh>
    <rPh sb="2" eb="4">
      <t>トミタ</t>
    </rPh>
    <phoneticPr fontId="2"/>
  </si>
  <si>
    <t>椿</t>
    <rPh sb="0" eb="1">
      <t>ツバキ</t>
    </rPh>
    <phoneticPr fontId="2"/>
  </si>
  <si>
    <t>紀伊日置</t>
    <rPh sb="0" eb="2">
      <t>キイ</t>
    </rPh>
    <rPh sb="2" eb="4">
      <t>ヒキ</t>
    </rPh>
    <phoneticPr fontId="2"/>
  </si>
  <si>
    <t>周参見</t>
    <rPh sb="0" eb="3">
      <t>スサミ</t>
    </rPh>
    <phoneticPr fontId="2"/>
  </si>
  <si>
    <t>見老津</t>
    <rPh sb="0" eb="1">
      <t>ミ</t>
    </rPh>
    <rPh sb="1" eb="2">
      <t>ロウ</t>
    </rPh>
    <rPh sb="2" eb="3">
      <t>ツ</t>
    </rPh>
    <phoneticPr fontId="2"/>
  </si>
  <si>
    <t>江住</t>
    <rPh sb="0" eb="2">
      <t>エスミ</t>
    </rPh>
    <phoneticPr fontId="2"/>
  </si>
  <si>
    <t>和深</t>
    <rPh sb="0" eb="2">
      <t>ワブカ</t>
    </rPh>
    <phoneticPr fontId="2"/>
  </si>
  <si>
    <t>田子</t>
    <rPh sb="0" eb="1">
      <t>タ</t>
    </rPh>
    <rPh sb="1" eb="2">
      <t>コ</t>
    </rPh>
    <phoneticPr fontId="2"/>
  </si>
  <si>
    <t>田並</t>
    <rPh sb="0" eb="2">
      <t>タナミ</t>
    </rPh>
    <phoneticPr fontId="2"/>
  </si>
  <si>
    <t>紀伊有田</t>
    <rPh sb="0" eb="2">
      <t>キイ</t>
    </rPh>
    <rPh sb="2" eb="4">
      <t>アリダ</t>
    </rPh>
    <phoneticPr fontId="2"/>
  </si>
  <si>
    <t>串本</t>
    <rPh sb="0" eb="2">
      <t>クシモト</t>
    </rPh>
    <phoneticPr fontId="2"/>
  </si>
  <si>
    <t>紀伊姫</t>
    <rPh sb="0" eb="2">
      <t>キイ</t>
    </rPh>
    <rPh sb="2" eb="3">
      <t>ヒメ</t>
    </rPh>
    <phoneticPr fontId="2"/>
  </si>
  <si>
    <t>古座</t>
    <rPh sb="0" eb="2">
      <t>コザ</t>
    </rPh>
    <phoneticPr fontId="2"/>
  </si>
  <si>
    <t>紀伊田原</t>
    <rPh sb="0" eb="2">
      <t>キイ</t>
    </rPh>
    <rPh sb="2" eb="4">
      <t>タハラ</t>
    </rPh>
    <phoneticPr fontId="2"/>
  </si>
  <si>
    <t>紀伊浦神</t>
    <rPh sb="0" eb="2">
      <t>キイ</t>
    </rPh>
    <rPh sb="2" eb="3">
      <t>ウラ</t>
    </rPh>
    <rPh sb="3" eb="4">
      <t>カミ</t>
    </rPh>
    <phoneticPr fontId="2"/>
  </si>
  <si>
    <t>下里</t>
    <rPh sb="0" eb="2">
      <t>シモサト</t>
    </rPh>
    <phoneticPr fontId="2"/>
  </si>
  <si>
    <t>太地</t>
    <rPh sb="0" eb="2">
      <t>タイジ</t>
    </rPh>
    <phoneticPr fontId="2"/>
  </si>
  <si>
    <t>湯川</t>
    <rPh sb="0" eb="2">
      <t>ユカワ</t>
    </rPh>
    <phoneticPr fontId="2"/>
  </si>
  <si>
    <t>紀伊勝浦</t>
    <rPh sb="0" eb="2">
      <t>キイ</t>
    </rPh>
    <rPh sb="2" eb="4">
      <t>カツウラ</t>
    </rPh>
    <phoneticPr fontId="2"/>
  </si>
  <si>
    <t>紀伊天満</t>
    <rPh sb="0" eb="2">
      <t>キイ</t>
    </rPh>
    <rPh sb="2" eb="4">
      <t>テンマ</t>
    </rPh>
    <phoneticPr fontId="2"/>
  </si>
  <si>
    <t>那智</t>
    <rPh sb="0" eb="2">
      <t>ナチ</t>
    </rPh>
    <phoneticPr fontId="2"/>
  </si>
  <si>
    <t>宇久井</t>
    <rPh sb="0" eb="3">
      <t>ウクイ</t>
    </rPh>
    <phoneticPr fontId="2"/>
  </si>
  <si>
    <t>紀伊佐野</t>
    <rPh sb="0" eb="2">
      <t>キイ</t>
    </rPh>
    <rPh sb="2" eb="4">
      <t>サノ</t>
    </rPh>
    <phoneticPr fontId="2"/>
  </si>
  <si>
    <t>三輪崎</t>
    <rPh sb="0" eb="2">
      <t>ミワ</t>
    </rPh>
    <rPh sb="2" eb="3">
      <t>ザキ</t>
    </rPh>
    <phoneticPr fontId="2"/>
  </si>
  <si>
    <t>新宮</t>
    <rPh sb="0" eb="2">
      <t>シングウ</t>
    </rPh>
    <phoneticPr fontId="2"/>
  </si>
  <si>
    <t>25(24)</t>
  </si>
  <si>
    <t>25(25)</t>
  </si>
  <si>
    <t>令和元年度</t>
    <rPh sb="0" eb="2">
      <t>レイワ</t>
    </rPh>
    <rPh sb="2" eb="3">
      <t>モト</t>
    </rPh>
    <rPh sb="3" eb="5">
      <t>ネンド</t>
    </rPh>
    <phoneticPr fontId="2"/>
  </si>
  <si>
    <t>令和２年度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</si>
  <si>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</si>
  <si>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26(24)</t>
  </si>
  <si>
    <t>35(33)</t>
  </si>
  <si>
    <t>33(31)</t>
  </si>
  <si>
    <t>229(226)</t>
  </si>
  <si>
    <t>174(171)</t>
  </si>
  <si>
    <t>219(216)</t>
  </si>
  <si>
    <t>168(165)</t>
  </si>
  <si>
    <t>222(219)</t>
  </si>
  <si>
    <t>173(170)</t>
  </si>
  <si>
    <t>令和２年度</t>
    <rPh sb="0" eb="1">
      <t>レイ</t>
    </rPh>
    <rPh sb="1" eb="2">
      <t>ワ</t>
    </rPh>
    <rPh sb="3" eb="5">
      <t>ネンド</t>
    </rPh>
    <phoneticPr fontId="3"/>
  </si>
  <si>
    <t>令和３年度</t>
    <rPh sb="0" eb="1">
      <t>レイ</t>
    </rPh>
    <rPh sb="1" eb="2">
      <t>ワ</t>
    </rPh>
    <rPh sb="3" eb="5">
      <t>ネンド</t>
    </rPh>
    <phoneticPr fontId="3"/>
  </si>
  <si>
    <t>令和４年度(2022年度)</t>
    <rPh sb="0" eb="2">
      <t>レイワ</t>
    </rPh>
    <rPh sb="3" eb="5">
      <t>ネンド</t>
    </rPh>
    <rPh sb="4" eb="5">
      <t>ド</t>
    </rPh>
    <rPh sb="10" eb="11">
      <t>ネン</t>
    </rPh>
    <rPh sb="11" eb="12">
      <t>ド</t>
    </rPh>
    <phoneticPr fontId="2"/>
  </si>
  <si>
    <r>
      <t xml:space="preserve">危険品倉庫
</t>
    </r>
    <r>
      <rPr>
        <u/>
        <sz val="12"/>
        <rFont val="ＭＳ 明朝"/>
        <family val="1"/>
        <charset val="128"/>
      </rPr>
      <t>[建屋･野積]</t>
    </r>
    <rPh sb="0" eb="2">
      <t>キケン</t>
    </rPh>
    <rPh sb="2" eb="3">
      <t>ヒン</t>
    </rPh>
    <rPh sb="3" eb="5">
      <t>ソウコ</t>
    </rPh>
    <rPh sb="7" eb="8">
      <t>タ</t>
    </rPh>
    <rPh sb="8" eb="9">
      <t>ヤ</t>
    </rPh>
    <rPh sb="10" eb="12">
      <t>ノズ</t>
    </rPh>
    <phoneticPr fontId="2"/>
  </si>
  <si>
    <r>
      <t xml:space="preserve">危険品倉庫
</t>
    </r>
    <r>
      <rPr>
        <u/>
        <sz val="12"/>
        <rFont val="ＭＳ 明朝"/>
        <family val="1"/>
        <charset val="128"/>
      </rPr>
      <t>[貯蔵槽]</t>
    </r>
    <rPh sb="0" eb="2">
      <t>キケン</t>
    </rPh>
    <rPh sb="2" eb="3">
      <t>ヒン</t>
    </rPh>
    <rPh sb="3" eb="5">
      <t>ソウコ</t>
    </rPh>
    <rPh sb="7" eb="10">
      <t>チョゾウソウ</t>
    </rPh>
    <phoneticPr fontId="2"/>
  </si>
  <si>
    <r>
      <t>冷蔵倉庫(千m</t>
    </r>
    <r>
      <rPr>
        <vertAlign val="superscript"/>
        <sz val="14"/>
        <rFont val="ＭＳ 明朝"/>
        <family val="1"/>
        <charset val="128"/>
      </rPr>
      <t>3</t>
    </r>
    <r>
      <rPr>
        <sz val="14"/>
        <rFont val="ＭＳ 明朝"/>
        <family val="1"/>
        <charset val="128"/>
      </rPr>
      <t>)</t>
    </r>
    <rPh sb="0" eb="2">
      <t>レイゾウ</t>
    </rPh>
    <rPh sb="2" eb="4">
      <t>ソウコ</t>
    </rPh>
    <rPh sb="5" eb="6">
      <t>セン</t>
    </rPh>
    <phoneticPr fontId="2"/>
  </si>
  <si>
    <r>
      <t>Ｂ．男女，年齢，免許種類別の運転免許人口</t>
    </r>
    <r>
      <rPr>
        <sz val="14"/>
        <rFont val="ＭＳ 明朝"/>
        <family val="1"/>
        <charset val="128"/>
      </rPr>
      <t>（年末現在）</t>
    </r>
    <rPh sb="21" eb="23">
      <t>ネンマツ</t>
    </rPh>
    <rPh sb="23" eb="25">
      <t>ゲンザイ</t>
    </rPh>
    <phoneticPr fontId="2"/>
  </si>
  <si>
    <t>昭和60年(1985年)</t>
    <rPh sb="10" eb="11">
      <t>ネン</t>
    </rPh>
    <phoneticPr fontId="3"/>
  </si>
  <si>
    <t>平成12年(2000年)</t>
    <rPh sb="4" eb="5">
      <t>ネン</t>
    </rPh>
    <rPh sb="10" eb="11">
      <t>ネン</t>
    </rPh>
    <phoneticPr fontId="3"/>
  </si>
  <si>
    <t>平成17年(2005年)</t>
    <rPh sb="4" eb="5">
      <t>ネン</t>
    </rPh>
    <rPh sb="10" eb="11">
      <t>ネン</t>
    </rPh>
    <phoneticPr fontId="3"/>
  </si>
  <si>
    <t>平成22年(2010年)</t>
    <rPh sb="4" eb="5">
      <t>ネン</t>
    </rPh>
    <rPh sb="10" eb="11">
      <t>ネン</t>
    </rPh>
    <phoneticPr fontId="3"/>
  </si>
  <si>
    <t>平成27年(2015年)</t>
    <rPh sb="4" eb="5">
      <t>ネン</t>
    </rPh>
    <rPh sb="10" eb="11">
      <t>ネン</t>
    </rPh>
    <phoneticPr fontId="3"/>
  </si>
  <si>
    <t>平成28年(2016年)</t>
    <rPh sb="4" eb="5">
      <t>ネン</t>
    </rPh>
    <rPh sb="10" eb="11">
      <t>ネン</t>
    </rPh>
    <phoneticPr fontId="3"/>
  </si>
  <si>
    <t>令和元年(2019年)</t>
    <rPh sb="0" eb="2">
      <t>レイワ</t>
    </rPh>
    <rPh sb="2" eb="3">
      <t>モト</t>
    </rPh>
    <rPh sb="3" eb="4">
      <t>ネン</t>
    </rPh>
    <rPh sb="9" eb="10">
      <t>ネン</t>
    </rPh>
    <phoneticPr fontId="3"/>
  </si>
  <si>
    <t>平成22年(2010年)</t>
    <rPh sb="0" eb="2">
      <t>ヘイセイ</t>
    </rPh>
    <rPh sb="4" eb="5">
      <t>ネン</t>
    </rPh>
    <rPh sb="10" eb="11">
      <t>ネン</t>
    </rPh>
    <phoneticPr fontId="3"/>
  </si>
  <si>
    <t xml:space="preserve">  客　船</t>
    <rPh sb="2" eb="3">
      <t>キャク</t>
    </rPh>
    <rPh sb="4" eb="5">
      <t>セン</t>
    </rPh>
    <phoneticPr fontId="8"/>
  </si>
  <si>
    <t>　 外航商船</t>
  </si>
  <si>
    <t xml:space="preserve">   外航自航</t>
    <rPh sb="3" eb="5">
      <t>ガイコウ</t>
    </rPh>
    <rPh sb="5" eb="6">
      <t>ジ</t>
    </rPh>
    <rPh sb="6" eb="7">
      <t>コウ</t>
    </rPh>
    <phoneticPr fontId="3"/>
  </si>
  <si>
    <t>　 内航商船</t>
  </si>
  <si>
    <t>　 内航自航</t>
    <rPh sb="2" eb="3">
      <t>ウチ</t>
    </rPh>
    <rPh sb="3" eb="4">
      <t>コウ</t>
    </rPh>
    <rPh sb="4" eb="5">
      <t>ジ</t>
    </rPh>
    <rPh sb="5" eb="6">
      <t>コウ</t>
    </rPh>
    <phoneticPr fontId="3"/>
  </si>
  <si>
    <t>　 漁  船</t>
  </si>
  <si>
    <t>　 避難船</t>
  </si>
  <si>
    <t>　 その他</t>
  </si>
  <si>
    <t>　 自動車航送船</t>
    <rPh sb="2" eb="5">
      <t>ジドウシャ</t>
    </rPh>
    <rPh sb="5" eb="6">
      <t>コウ</t>
    </rPh>
    <rPh sb="6" eb="7">
      <t>ソウ</t>
    </rPh>
    <rPh sb="7" eb="8">
      <t>セン</t>
    </rPh>
    <phoneticPr fontId="3"/>
  </si>
  <si>
    <t>昭和55年(1980年)</t>
    <rPh sb="0" eb="2">
      <t>ショウワ</t>
    </rPh>
    <rPh sb="4" eb="5">
      <t>ネン</t>
    </rPh>
    <rPh sb="10" eb="11">
      <t>ネン</t>
    </rPh>
    <phoneticPr fontId="3"/>
  </si>
  <si>
    <t>昭和60年(1985年)</t>
    <rPh sb="0" eb="2">
      <t>ショウワ</t>
    </rPh>
    <rPh sb="4" eb="5">
      <t>ネン</t>
    </rPh>
    <rPh sb="10" eb="11">
      <t>ネン</t>
    </rPh>
    <phoneticPr fontId="3"/>
  </si>
  <si>
    <t>平成10年(1998年)</t>
    <rPh sb="0" eb="2">
      <t>ヘイセイ</t>
    </rPh>
    <rPh sb="4" eb="5">
      <t>ネン</t>
    </rPh>
    <rPh sb="10" eb="11">
      <t>ネン</t>
    </rPh>
    <phoneticPr fontId="3"/>
  </si>
  <si>
    <t>平成11年(1999年)</t>
    <rPh sb="0" eb="2">
      <t>ヘイセイ</t>
    </rPh>
    <rPh sb="4" eb="5">
      <t>ネン</t>
    </rPh>
    <rPh sb="10" eb="11">
      <t>ネン</t>
    </rPh>
    <phoneticPr fontId="3"/>
  </si>
  <si>
    <t>平成12年(2000年)</t>
    <rPh sb="0" eb="2">
      <t>ヘイセイ</t>
    </rPh>
    <rPh sb="4" eb="5">
      <t>ネン</t>
    </rPh>
    <rPh sb="10" eb="11">
      <t>ネン</t>
    </rPh>
    <phoneticPr fontId="3"/>
  </si>
  <si>
    <t>平成13年(2001年)</t>
    <rPh sb="0" eb="2">
      <t>ヘイセイ</t>
    </rPh>
    <rPh sb="4" eb="5">
      <t>ネン</t>
    </rPh>
    <rPh sb="10" eb="11">
      <t>ネン</t>
    </rPh>
    <phoneticPr fontId="3"/>
  </si>
  <si>
    <t>平成14年(2002年)</t>
    <rPh sb="0" eb="2">
      <t>ヘイセイ</t>
    </rPh>
    <rPh sb="4" eb="5">
      <t>ネン</t>
    </rPh>
    <rPh sb="10" eb="11">
      <t>ネン</t>
    </rPh>
    <phoneticPr fontId="3"/>
  </si>
  <si>
    <t>平成15年(2003年)</t>
    <rPh sb="0" eb="2">
      <t>ヘイセイ</t>
    </rPh>
    <rPh sb="4" eb="5">
      <t>ネン</t>
    </rPh>
    <rPh sb="10" eb="11">
      <t>ネン</t>
    </rPh>
    <phoneticPr fontId="3"/>
  </si>
  <si>
    <t>平成16年(2004年)</t>
    <rPh sb="0" eb="2">
      <t>ヘイセイ</t>
    </rPh>
    <rPh sb="4" eb="5">
      <t>ネン</t>
    </rPh>
    <rPh sb="10" eb="11">
      <t>ネン</t>
    </rPh>
    <phoneticPr fontId="3"/>
  </si>
  <si>
    <t>平成17年(2005年)</t>
    <rPh sb="0" eb="2">
      <t>ヘイセイ</t>
    </rPh>
    <rPh sb="4" eb="5">
      <t>ネン</t>
    </rPh>
    <rPh sb="10" eb="11">
      <t>ネン</t>
    </rPh>
    <phoneticPr fontId="3"/>
  </si>
  <si>
    <t>平成18年(2006年)</t>
    <rPh sb="0" eb="2">
      <t>ヘイセイ</t>
    </rPh>
    <rPh sb="4" eb="5">
      <t>ネン</t>
    </rPh>
    <rPh sb="10" eb="11">
      <t>ネン</t>
    </rPh>
    <phoneticPr fontId="3"/>
  </si>
  <si>
    <t>平成19年(2007年)</t>
    <rPh sb="0" eb="2">
      <t>ヘイセイ</t>
    </rPh>
    <rPh sb="4" eb="5">
      <t>ネン</t>
    </rPh>
    <rPh sb="10" eb="11">
      <t>ネン</t>
    </rPh>
    <phoneticPr fontId="3"/>
  </si>
  <si>
    <t>平成20年(2008年)</t>
    <rPh sb="0" eb="2">
      <t>ヘイセイ</t>
    </rPh>
    <rPh sb="4" eb="5">
      <t>ネン</t>
    </rPh>
    <rPh sb="10" eb="11">
      <t>ネン</t>
    </rPh>
    <phoneticPr fontId="3"/>
  </si>
  <si>
    <t>平成21年(2009年)</t>
    <rPh sb="0" eb="2">
      <t>ヘイセイ</t>
    </rPh>
    <rPh sb="4" eb="5">
      <t>ネン</t>
    </rPh>
    <rPh sb="10" eb="11">
      <t>ネン</t>
    </rPh>
    <phoneticPr fontId="3"/>
  </si>
  <si>
    <t>注）自動車航送船（フェリ－）による航送車両トン数（内国貿易の外数）</t>
    <rPh sb="25" eb="27">
      <t>ナイコク</t>
    </rPh>
    <rPh sb="27" eb="29">
      <t>ボウエキ</t>
    </rPh>
    <rPh sb="30" eb="31">
      <t>ソト</t>
    </rPh>
    <rPh sb="31" eb="32">
      <t>スウ</t>
    </rPh>
    <phoneticPr fontId="3"/>
  </si>
  <si>
    <t>資料：県港湾空港局「和歌山県港湾統計」</t>
    <rPh sb="4" eb="6">
      <t>コウワン</t>
    </rPh>
    <rPh sb="6" eb="8">
      <t>クウコウ</t>
    </rPh>
    <rPh sb="8" eb="9">
      <t>キョク</t>
    </rPh>
    <phoneticPr fontId="8"/>
  </si>
  <si>
    <t>平成27年(2015年)</t>
    <rPh sb="0" eb="2">
      <t>ヘイセイ</t>
    </rPh>
    <rPh sb="4" eb="5">
      <t>ネン</t>
    </rPh>
    <rPh sb="10" eb="11">
      <t>ネン</t>
    </rPh>
    <phoneticPr fontId="4"/>
  </si>
  <si>
    <t>平成28年(2016年)</t>
    <rPh sb="0" eb="2">
      <t>ヘイセイ</t>
    </rPh>
    <rPh sb="4" eb="5">
      <t>ネン</t>
    </rPh>
    <rPh sb="10" eb="11">
      <t>ネン</t>
    </rPh>
    <phoneticPr fontId="4"/>
  </si>
  <si>
    <t>平成29年(2017年)</t>
    <rPh sb="0" eb="2">
      <t>ヘイセイ</t>
    </rPh>
    <rPh sb="4" eb="5">
      <t>ネン</t>
    </rPh>
    <rPh sb="10" eb="11">
      <t>ネン</t>
    </rPh>
    <phoneticPr fontId="4"/>
  </si>
  <si>
    <t>平成30年(2018年)</t>
    <rPh sb="0" eb="2">
      <t>ヘイセイ</t>
    </rPh>
    <rPh sb="4" eb="5">
      <t>ネン</t>
    </rPh>
    <rPh sb="10" eb="11">
      <t>ネン</t>
    </rPh>
    <phoneticPr fontId="4"/>
  </si>
  <si>
    <t>令和元年(2019年)</t>
    <rPh sb="0" eb="3">
      <t>レイワモト</t>
    </rPh>
    <rPh sb="3" eb="4">
      <t>ネン</t>
    </rPh>
    <rPh sb="9" eb="10">
      <t>ネン</t>
    </rPh>
    <phoneticPr fontId="4"/>
  </si>
  <si>
    <t>普通倉庫面積(千㎡)</t>
    <rPh sb="0" eb="2">
      <t>フツウ</t>
    </rPh>
    <rPh sb="2" eb="4">
      <t>ソウコ</t>
    </rPh>
    <rPh sb="4" eb="6">
      <t>メンセキ</t>
    </rPh>
    <rPh sb="7" eb="8">
      <t>セン</t>
    </rPh>
    <phoneticPr fontId="2"/>
  </si>
  <si>
    <t>普通倉庫容積(千㎥)</t>
    <rPh sb="0" eb="2">
      <t>フツウ</t>
    </rPh>
    <rPh sb="2" eb="4">
      <t>ソウコ</t>
    </rPh>
    <rPh sb="4" eb="6">
      <t>ヨウセキ</t>
    </rPh>
    <rPh sb="7" eb="8">
      <t>セン</t>
    </rPh>
    <phoneticPr fontId="2"/>
  </si>
  <si>
    <t>令和４年度</t>
    <rPh sb="0" eb="2">
      <t>レイワ</t>
    </rPh>
    <rPh sb="3" eb="5">
      <t>ネンド</t>
    </rPh>
    <phoneticPr fontId="3"/>
  </si>
  <si>
    <t>31(31)</t>
    <phoneticPr fontId="32"/>
  </si>
  <si>
    <t>221(219)</t>
    <phoneticPr fontId="32"/>
  </si>
  <si>
    <t>181(179)</t>
    <phoneticPr fontId="32"/>
  </si>
  <si>
    <t>令和４年度</t>
    <rPh sb="0" eb="1">
      <t>レイ</t>
    </rPh>
    <rPh sb="1" eb="2">
      <t>ワ</t>
    </rPh>
    <rPh sb="3" eb="5">
      <t>ネンド</t>
    </rPh>
    <phoneticPr fontId="3"/>
  </si>
  <si>
    <t>Ｌ-11 鉄道輸送</t>
  </si>
  <si>
    <t>平成30年度</t>
    <phoneticPr fontId="2"/>
  </si>
  <si>
    <t>　臨 港 線</t>
  </si>
  <si>
    <t>令和５年度(2023年度)</t>
    <rPh sb="0" eb="1">
      <t>レイ</t>
    </rPh>
    <rPh sb="1" eb="2">
      <t>ワ</t>
    </rPh>
    <rPh sb="3" eb="5">
      <t>ネンド</t>
    </rPh>
    <rPh sb="10" eb="12">
      <t>ネンド</t>
    </rPh>
    <phoneticPr fontId="3"/>
  </si>
  <si>
    <t>令和５年度(2023年度)</t>
    <rPh sb="0" eb="2">
      <t>レイワ</t>
    </rPh>
    <rPh sb="3" eb="5">
      <t>ネンド</t>
    </rPh>
    <rPh sb="4" eb="5">
      <t>ド</t>
    </rPh>
    <rPh sb="10" eb="11">
      <t>ネン</t>
    </rPh>
    <rPh sb="11" eb="12">
      <t>ド</t>
    </rPh>
    <phoneticPr fontId="2"/>
  </si>
  <si>
    <t>　令和５年(2023年)</t>
    <rPh sb="1" eb="3">
      <t>レ</t>
    </rPh>
    <rPh sb="4" eb="5">
      <t>ネン</t>
    </rPh>
    <rPh sb="5" eb="6">
      <t>ガンネン</t>
    </rPh>
    <rPh sb="10" eb="11">
      <t>ネン</t>
    </rPh>
    <phoneticPr fontId="3"/>
  </si>
  <si>
    <t>…</t>
    <phoneticPr fontId="32"/>
  </si>
  <si>
    <t>令和５年(2023年)</t>
    <rPh sb="0" eb="2">
      <t>レ</t>
    </rPh>
    <rPh sb="3" eb="4">
      <t>ネン</t>
    </rPh>
    <rPh sb="4" eb="5">
      <t>ガンネン</t>
    </rPh>
    <rPh sb="9" eb="10">
      <t>ネン</t>
    </rPh>
    <phoneticPr fontId="2"/>
  </si>
  <si>
    <t>-</t>
    <phoneticPr fontId="32"/>
  </si>
  <si>
    <t>(2023年度)</t>
    <rPh sb="5" eb="6">
      <t>ネン</t>
    </rPh>
    <rPh sb="6" eb="7">
      <t>ド</t>
    </rPh>
    <phoneticPr fontId="2"/>
  </si>
  <si>
    <t>(2023年度)</t>
    <rPh sb="5" eb="6">
      <t>ネン</t>
    </rPh>
    <rPh sb="6" eb="7">
      <t>ド</t>
    </rPh>
    <phoneticPr fontId="3"/>
  </si>
  <si>
    <t>　31．金属製品</t>
    <rPh sb="4" eb="8">
      <t>キンゾクセイヒン</t>
    </rPh>
    <phoneticPr fontId="2"/>
  </si>
  <si>
    <t xml:space="preserve"> 57.染料・塗料・合成樹脂・
    その他化学工業品</t>
    <rPh sb="4" eb="5">
      <t>ソ</t>
    </rPh>
    <rPh sb="5" eb="6">
      <t>リョウ</t>
    </rPh>
    <rPh sb="7" eb="9">
      <t>トリョウ</t>
    </rPh>
    <rPh sb="10" eb="12">
      <t>ゴウセイ</t>
    </rPh>
    <rPh sb="12" eb="14">
      <t>ジュシ</t>
    </rPh>
    <phoneticPr fontId="2"/>
  </si>
  <si>
    <t>書 留 注1)</t>
    <phoneticPr fontId="6"/>
  </si>
  <si>
    <t>（4月1日現在）</t>
    <phoneticPr fontId="2"/>
  </si>
  <si>
    <t>令和３年度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</si>
  <si>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3"/>
  </si>
  <si>
    <t>注6)</t>
    <phoneticPr fontId="2"/>
  </si>
  <si>
    <t>Ｂ．郵便物取扱数</t>
    <phoneticPr fontId="2"/>
  </si>
  <si>
    <t>資料：南海電気鉄道(株)</t>
  </si>
  <si>
    <t>令和６年度(2024年度)</t>
    <rPh sb="0" eb="2">
      <t>レイワ</t>
    </rPh>
    <rPh sb="3" eb="5">
      <t>ネンド</t>
    </rPh>
    <rPh sb="4" eb="5">
      <t>ド</t>
    </rPh>
    <rPh sb="10" eb="11">
      <t>ネン</t>
    </rPh>
    <rPh sb="11" eb="12">
      <t>ド</t>
    </rPh>
    <phoneticPr fontId="2"/>
  </si>
  <si>
    <t>　令和２年(2020年)</t>
    <rPh sb="1" eb="3">
      <t>レ</t>
    </rPh>
    <rPh sb="4" eb="5">
      <t>ネン</t>
    </rPh>
    <rPh sb="5" eb="6">
      <t>ガンネン</t>
    </rPh>
    <rPh sb="10" eb="11">
      <t>ネン</t>
    </rPh>
    <phoneticPr fontId="2"/>
  </si>
  <si>
    <t>市脇</t>
    <rPh sb="0" eb="2">
      <t>イチワキ</t>
    </rPh>
    <phoneticPr fontId="3"/>
  </si>
  <si>
    <t>　令和３年(2021年)</t>
    <rPh sb="1" eb="3">
      <t>レ</t>
    </rPh>
    <rPh sb="4" eb="5">
      <t>ネン</t>
    </rPh>
    <rPh sb="5" eb="6">
      <t>ガンネン</t>
    </rPh>
    <rPh sb="10" eb="11">
      <t>ネン</t>
    </rPh>
    <phoneticPr fontId="2"/>
  </si>
  <si>
    <t>　令和４年(2022年)</t>
    <rPh sb="1" eb="3">
      <t>レ</t>
    </rPh>
    <rPh sb="4" eb="5">
      <t>ネン</t>
    </rPh>
    <rPh sb="5" eb="6">
      <t>ガンネン</t>
    </rPh>
    <rPh sb="10" eb="11">
      <t>ネン</t>
    </rPh>
    <phoneticPr fontId="2"/>
  </si>
  <si>
    <t>　令和５年(2023年)</t>
    <rPh sb="1" eb="3">
      <t>レ</t>
    </rPh>
    <rPh sb="4" eb="5">
      <t>ネン</t>
    </rPh>
    <rPh sb="5" eb="6">
      <t>ガンネン</t>
    </rPh>
    <rPh sb="10" eb="11">
      <t>ネン</t>
    </rPh>
    <phoneticPr fontId="2"/>
  </si>
  <si>
    <t>　令和６年(2024年)</t>
    <rPh sb="1" eb="3">
      <t>レ</t>
    </rPh>
    <rPh sb="4" eb="5">
      <t>ネン</t>
    </rPh>
    <rPh sb="5" eb="6">
      <t>ガンネン</t>
    </rPh>
    <rPh sb="10" eb="11">
      <t>ネン</t>
    </rPh>
    <phoneticPr fontId="2"/>
  </si>
  <si>
    <t>　令和６年(2024年)</t>
    <rPh sb="1" eb="3">
      <t>レ</t>
    </rPh>
    <rPh sb="4" eb="5">
      <t>ネン</t>
    </rPh>
    <rPh sb="5" eb="6">
      <t>ガンネン</t>
    </rPh>
    <rPh sb="10" eb="11">
      <t>ネン</t>
    </rPh>
    <phoneticPr fontId="3"/>
  </si>
  <si>
    <t>岩出市</t>
    <rPh sb="0" eb="3">
      <t>イワデシ</t>
    </rPh>
    <phoneticPr fontId="3"/>
  </si>
  <si>
    <t>県道和歌山阪南線</t>
    <rPh sb="0" eb="2">
      <t>ケンドウ</t>
    </rPh>
    <rPh sb="2" eb="5">
      <t>ワカヤマ</t>
    </rPh>
    <rPh sb="5" eb="7">
      <t>ハンナン</t>
    </rPh>
    <rPh sb="7" eb="8">
      <t>セン</t>
    </rPh>
    <phoneticPr fontId="3"/>
  </si>
  <si>
    <t>和歌山市　和大入口～梅原</t>
    <rPh sb="0" eb="4">
      <t>ワカヤマシ</t>
    </rPh>
    <rPh sb="5" eb="6">
      <t>ワ</t>
    </rPh>
    <rPh sb="6" eb="7">
      <t>ダイ</t>
    </rPh>
    <rPh sb="7" eb="9">
      <t>イリグチ</t>
    </rPh>
    <rPh sb="10" eb="12">
      <t>ウメハラ</t>
    </rPh>
    <phoneticPr fontId="2"/>
  </si>
  <si>
    <t>旧 国道26号</t>
    <rPh sb="0" eb="1">
      <t>キュウ</t>
    </rPh>
    <phoneticPr fontId="3"/>
  </si>
  <si>
    <t>田辺市</t>
    <rPh sb="0" eb="3">
      <t>タナベシ</t>
    </rPh>
    <phoneticPr fontId="2"/>
  </si>
  <si>
    <t>新庄～田鶴</t>
    <rPh sb="0" eb="2">
      <t>シンジョウ</t>
    </rPh>
    <rPh sb="3" eb="4">
      <t>タ</t>
    </rPh>
    <rPh sb="4" eb="5">
      <t>ツル</t>
    </rPh>
    <phoneticPr fontId="3"/>
  </si>
  <si>
    <t>新宮市　　</t>
    <rPh sb="0" eb="3">
      <t>シングウシ</t>
    </rPh>
    <phoneticPr fontId="2"/>
  </si>
  <si>
    <t>橋本</t>
  </si>
  <si>
    <t>令和６年(2024年)</t>
    <rPh sb="0" eb="2">
      <t>レ</t>
    </rPh>
    <rPh sb="3" eb="4">
      <t>ネン</t>
    </rPh>
    <rPh sb="4" eb="5">
      <t>ガンネン</t>
    </rPh>
    <rPh sb="9" eb="10">
      <t>ネン</t>
    </rPh>
    <phoneticPr fontId="2"/>
  </si>
  <si>
    <t>注）複数の免許取得者にあっては、上位免許の種別を計上している。</t>
    <phoneticPr fontId="2"/>
  </si>
  <si>
    <t>(2024年度)</t>
    <rPh sb="5" eb="6">
      <t>ネン</t>
    </rPh>
    <rPh sb="6" eb="7">
      <t>ド</t>
    </rPh>
    <phoneticPr fontId="2"/>
  </si>
  <si>
    <t>令和６年度</t>
  </si>
  <si>
    <t>Ａ．私鉄（JRは除く）</t>
    <rPh sb="8" eb="9">
      <t>ノゾ</t>
    </rPh>
    <phoneticPr fontId="2"/>
  </si>
  <si>
    <t>2024年 4月</t>
    <phoneticPr fontId="32"/>
  </si>
  <si>
    <t>2024年 5月</t>
    <phoneticPr fontId="2"/>
  </si>
  <si>
    <t>2024年 6月</t>
    <phoneticPr fontId="2"/>
  </si>
  <si>
    <t>2024年 7月</t>
    <phoneticPr fontId="2"/>
  </si>
  <si>
    <t>2024年 8月</t>
    <phoneticPr fontId="2"/>
  </si>
  <si>
    <t>2024年 9月</t>
    <phoneticPr fontId="2"/>
  </si>
  <si>
    <t>2024年10月</t>
    <phoneticPr fontId="32"/>
  </si>
  <si>
    <t>2024年11月</t>
    <phoneticPr fontId="2"/>
  </si>
  <si>
    <t>2024年12月</t>
    <phoneticPr fontId="2"/>
  </si>
  <si>
    <t>2025年 1月</t>
    <phoneticPr fontId="32"/>
  </si>
  <si>
    <t>2025年 2月</t>
    <phoneticPr fontId="2"/>
  </si>
  <si>
    <t>2025年 3月</t>
    <phoneticPr fontId="2"/>
  </si>
  <si>
    <t>令和６年度(2024年度)</t>
    <rPh sb="0" eb="1">
      <t>レイ</t>
    </rPh>
    <rPh sb="1" eb="2">
      <t>ワ</t>
    </rPh>
    <rPh sb="3" eb="5">
      <t>ネンド</t>
    </rPh>
    <rPh sb="10" eb="12">
      <t>ネンド</t>
    </rPh>
    <phoneticPr fontId="3"/>
  </si>
  <si>
    <t>24(22)</t>
  </si>
  <si>
    <t>28(28)</t>
  </si>
  <si>
    <t>226(224)</t>
  </si>
  <si>
    <t>187(185)</t>
  </si>
  <si>
    <t>令和５年度</t>
    <rPh sb="0" eb="1">
      <t>レイ</t>
    </rPh>
    <rPh sb="1" eb="2">
      <t>ワ</t>
    </rPh>
    <rPh sb="3" eb="5">
      <t>ネンド</t>
    </rPh>
    <phoneticPr fontId="3"/>
  </si>
  <si>
    <t xml:space="preserve"> 54.石炭製品</t>
    <rPh sb="4" eb="8">
      <t>セキタンセイヒン</t>
    </rPh>
    <phoneticPr fontId="2"/>
  </si>
  <si>
    <t xml:space="preserve"> 54.石炭製品</t>
    <phoneticPr fontId="2"/>
  </si>
  <si>
    <t>令和２年(2020年)</t>
    <rPh sb="0" eb="2">
      <t>レイワ</t>
    </rPh>
    <rPh sb="3" eb="4">
      <t>ネン</t>
    </rPh>
    <rPh sb="4" eb="5">
      <t>ヘイネン</t>
    </rPh>
    <rPh sb="9" eb="10">
      <t>ネン</t>
    </rPh>
    <phoneticPr fontId="2"/>
  </si>
  <si>
    <t>令和３年(2021年)</t>
    <rPh sb="0" eb="2">
      <t>レイワ</t>
    </rPh>
    <rPh sb="3" eb="4">
      <t>ネン</t>
    </rPh>
    <rPh sb="4" eb="5">
      <t>ヘイネン</t>
    </rPh>
    <rPh sb="9" eb="10">
      <t>ネン</t>
    </rPh>
    <phoneticPr fontId="2"/>
  </si>
  <si>
    <t>令和４年(2022年)</t>
    <rPh sb="0" eb="2">
      <t>レイワ</t>
    </rPh>
    <rPh sb="3" eb="4">
      <t>ネン</t>
    </rPh>
    <rPh sb="4" eb="5">
      <t>ヘイネン</t>
    </rPh>
    <rPh sb="9" eb="10">
      <t>ネン</t>
    </rPh>
    <phoneticPr fontId="2"/>
  </si>
  <si>
    <t>令和５年(2023年)</t>
    <rPh sb="0" eb="2">
      <t>レイワ</t>
    </rPh>
    <rPh sb="3" eb="4">
      <t>ネン</t>
    </rPh>
    <rPh sb="4" eb="5">
      <t>ヘイネン</t>
    </rPh>
    <rPh sb="9" eb="10">
      <t>ネン</t>
    </rPh>
    <phoneticPr fontId="2"/>
  </si>
  <si>
    <t>（３月31日現在）</t>
    <rPh sb="2" eb="3">
      <t>ガツ</t>
    </rPh>
    <rPh sb="5" eb="6">
      <t>ニチ</t>
    </rPh>
    <rPh sb="6" eb="8">
      <t>ゲンザイ</t>
    </rPh>
    <phoneticPr fontId="2"/>
  </si>
  <si>
    <t>令和５年度(2023年度)総数</t>
    <rPh sb="0" eb="2">
      <t>レイワ</t>
    </rPh>
    <rPh sb="4" eb="5">
      <t>ド</t>
    </rPh>
    <rPh sb="10" eb="11">
      <t>ネン</t>
    </rPh>
    <rPh sb="11" eb="12">
      <t>ド</t>
    </rPh>
    <rPh sb="13" eb="15">
      <t>ソウスウ</t>
    </rPh>
    <phoneticPr fontId="5"/>
  </si>
  <si>
    <t>令和６年度(2024年度)総数</t>
    <rPh sb="0" eb="2">
      <t>レイワ</t>
    </rPh>
    <rPh sb="4" eb="5">
      <t>ド</t>
    </rPh>
    <rPh sb="10" eb="11">
      <t>ネン</t>
    </rPh>
    <rPh sb="11" eb="12">
      <t>ド</t>
    </rPh>
    <rPh sb="13" eb="15">
      <t>ソウスウ</t>
    </rPh>
    <phoneticPr fontId="5"/>
  </si>
  <si>
    <t>令和５年(2023年)</t>
    <rPh sb="0" eb="2">
      <t>レイワ</t>
    </rPh>
    <rPh sb="3" eb="4">
      <t>ネン</t>
    </rPh>
    <rPh sb="4" eb="5">
      <t>ガンネン</t>
    </rPh>
    <rPh sb="9" eb="10">
      <t>ネン</t>
    </rPh>
    <phoneticPr fontId="2"/>
  </si>
  <si>
    <t>令和６年(2024年)</t>
    <rPh sb="0" eb="2">
      <t>レイワ</t>
    </rPh>
    <rPh sb="3" eb="4">
      <t>ネン</t>
    </rPh>
    <rPh sb="4" eb="5">
      <t>ガンネン</t>
    </rPh>
    <rPh sb="9" eb="10">
      <t>ネン</t>
    </rPh>
    <phoneticPr fontId="2"/>
  </si>
  <si>
    <t>令和２年度(2020年度)</t>
    <rPh sb="0" eb="2">
      <t>レイワ</t>
    </rPh>
    <rPh sb="3" eb="4">
      <t>トシ</t>
    </rPh>
    <rPh sb="4" eb="5">
      <t>ド</t>
    </rPh>
    <rPh sb="5" eb="6">
      <t>ヘイネン</t>
    </rPh>
    <rPh sb="10" eb="11">
      <t>ネン</t>
    </rPh>
    <rPh sb="11" eb="12">
      <t>ド</t>
    </rPh>
    <phoneticPr fontId="3"/>
  </si>
  <si>
    <t>令和３年度(2021年度)</t>
    <rPh sb="0" eb="2">
      <t>レイワ</t>
    </rPh>
    <rPh sb="3" eb="4">
      <t>トシ</t>
    </rPh>
    <rPh sb="4" eb="5">
      <t>ド</t>
    </rPh>
    <rPh sb="5" eb="6">
      <t>ヘイネン</t>
    </rPh>
    <rPh sb="10" eb="11">
      <t>ネン</t>
    </rPh>
    <rPh sb="11" eb="12">
      <t>ド</t>
    </rPh>
    <phoneticPr fontId="3"/>
  </si>
  <si>
    <t>令和４年度(2022年度)</t>
    <rPh sb="0" eb="2">
      <t>レイワ</t>
    </rPh>
    <rPh sb="3" eb="4">
      <t>トシ</t>
    </rPh>
    <rPh sb="4" eb="5">
      <t>ド</t>
    </rPh>
    <rPh sb="5" eb="6">
      <t>ヘイネン</t>
    </rPh>
    <rPh sb="10" eb="11">
      <t>ネン</t>
    </rPh>
    <rPh sb="11" eb="12">
      <t>ド</t>
    </rPh>
    <phoneticPr fontId="3"/>
  </si>
  <si>
    <t>令和５年度(2023年度)</t>
    <rPh sb="0" eb="2">
      <t>レイワ</t>
    </rPh>
    <rPh sb="3" eb="4">
      <t>トシ</t>
    </rPh>
    <rPh sb="4" eb="5">
      <t>ド</t>
    </rPh>
    <rPh sb="5" eb="6">
      <t>ヘイネン</t>
    </rPh>
    <rPh sb="10" eb="11">
      <t>ネン</t>
    </rPh>
    <rPh sb="11" eb="12">
      <t>ド</t>
    </rPh>
    <phoneticPr fontId="3"/>
  </si>
  <si>
    <t>令和６年度(2024年度)</t>
    <rPh sb="0" eb="2">
      <t>レイワ</t>
    </rPh>
    <rPh sb="3" eb="4">
      <t>トシ</t>
    </rPh>
    <rPh sb="4" eb="5">
      <t>ド</t>
    </rPh>
    <rPh sb="5" eb="6">
      <t>ヘイネン</t>
    </rPh>
    <rPh sb="10" eb="11">
      <t>ネン</t>
    </rPh>
    <rPh sb="11" eb="12">
      <t>ド</t>
    </rPh>
    <phoneticPr fontId="3"/>
  </si>
  <si>
    <t>平成７年(1995年)</t>
    <rPh sb="3" eb="4">
      <t>ネン</t>
    </rPh>
    <rPh sb="9" eb="10">
      <t>ネン</t>
    </rPh>
    <phoneticPr fontId="2"/>
  </si>
  <si>
    <t>令和２年(2020年)</t>
    <rPh sb="0" eb="2">
      <t>レ</t>
    </rPh>
    <rPh sb="3" eb="4">
      <t>ネン</t>
    </rPh>
    <rPh sb="4" eb="5">
      <t>ガンネン</t>
    </rPh>
    <rPh sb="9" eb="10">
      <t>ネン</t>
    </rPh>
    <phoneticPr fontId="1"/>
  </si>
  <si>
    <t>令和３年(2021年)</t>
    <rPh sb="0" eb="2">
      <t>レ</t>
    </rPh>
    <rPh sb="3" eb="4">
      <t>ネン</t>
    </rPh>
    <rPh sb="4" eb="5">
      <t>ガンネン</t>
    </rPh>
    <rPh sb="9" eb="10">
      <t>ネン</t>
    </rPh>
    <phoneticPr fontId="1"/>
  </si>
  <si>
    <t>令和４年(2022年)</t>
    <rPh sb="0" eb="2">
      <t>レ</t>
    </rPh>
    <rPh sb="3" eb="4">
      <t>ネン</t>
    </rPh>
    <rPh sb="4" eb="5">
      <t>ガンネン</t>
    </rPh>
    <rPh sb="9" eb="10">
      <t>ネン</t>
    </rPh>
    <phoneticPr fontId="1"/>
  </si>
  <si>
    <t>令和５年(2023年)</t>
    <rPh sb="0" eb="2">
      <t>レ</t>
    </rPh>
    <rPh sb="3" eb="4">
      <t>ネン</t>
    </rPh>
    <rPh sb="4" eb="5">
      <t>ガンネン</t>
    </rPh>
    <rPh sb="9" eb="10">
      <t>ネン</t>
    </rPh>
    <phoneticPr fontId="1"/>
  </si>
  <si>
    <t>令和６年(2024年)</t>
    <rPh sb="0" eb="2">
      <t>レ</t>
    </rPh>
    <rPh sb="3" eb="4">
      <t>ネン</t>
    </rPh>
    <rPh sb="4" eb="5">
      <t>ガンネン</t>
    </rPh>
    <rPh sb="9" eb="10">
      <t>ネン</t>
    </rPh>
    <phoneticPr fontId="1"/>
  </si>
  <si>
    <t>令和２年度</t>
    <rPh sb="0" eb="2">
      <t>レイワ</t>
    </rPh>
    <phoneticPr fontId="2"/>
  </si>
  <si>
    <t>令和３年度</t>
    <rPh sb="0" eb="2">
      <t>レイワ</t>
    </rPh>
    <phoneticPr fontId="2"/>
  </si>
  <si>
    <t>令和４年度</t>
    <rPh sb="0" eb="2">
      <t>レイワ</t>
    </rPh>
    <phoneticPr fontId="2"/>
  </si>
  <si>
    <t>令和５年度</t>
    <rPh sb="0" eb="2">
      <t>レイワ</t>
    </rPh>
    <phoneticPr fontId="2"/>
  </si>
  <si>
    <t>令和６年度</t>
    <rPh sb="0" eb="2">
      <t>レイワ</t>
    </rPh>
    <phoneticPr fontId="2"/>
  </si>
  <si>
    <t>令和２年度(2020年度)</t>
    <rPh sb="0" eb="2">
      <t>レイワ</t>
    </rPh>
    <rPh sb="3" eb="5">
      <t>ネンド</t>
    </rPh>
    <rPh sb="4" eb="5">
      <t>ド</t>
    </rPh>
    <rPh sb="10" eb="12">
      <t>ネンド</t>
    </rPh>
    <phoneticPr fontId="2"/>
  </si>
  <si>
    <t>令和３年度(2021年度)</t>
    <rPh sb="0" eb="2">
      <t>レイワ</t>
    </rPh>
    <rPh sb="3" eb="5">
      <t>ネンド</t>
    </rPh>
    <rPh sb="4" eb="5">
      <t>ド</t>
    </rPh>
    <rPh sb="10" eb="12">
      <t>ネンド</t>
    </rPh>
    <phoneticPr fontId="2"/>
  </si>
  <si>
    <t>令和４年度(2022年度)</t>
    <rPh sb="0" eb="2">
      <t>レイワ</t>
    </rPh>
    <rPh sb="3" eb="5">
      <t>ネンド</t>
    </rPh>
    <rPh sb="4" eb="5">
      <t>ド</t>
    </rPh>
    <rPh sb="10" eb="12">
      <t>ネンド</t>
    </rPh>
    <phoneticPr fontId="2"/>
  </si>
  <si>
    <t>令和５年度(2023年度)</t>
    <rPh sb="0" eb="2">
      <t>レイワ</t>
    </rPh>
    <rPh sb="3" eb="5">
      <t>ネンド</t>
    </rPh>
    <rPh sb="4" eb="5">
      <t>ド</t>
    </rPh>
    <rPh sb="10" eb="12">
      <t>ネンド</t>
    </rPh>
    <phoneticPr fontId="2"/>
  </si>
  <si>
    <t>令和４年(2022年)</t>
    <phoneticPr fontId="2"/>
  </si>
  <si>
    <t>令和２年(2020年)</t>
    <rPh sb="0" eb="2">
      <t>レイワ</t>
    </rPh>
    <rPh sb="3" eb="5">
      <t>ネンド</t>
    </rPh>
    <rPh sb="9" eb="10">
      <t>ネン</t>
    </rPh>
    <phoneticPr fontId="2"/>
  </si>
  <si>
    <t>令和３年(2021年)</t>
    <rPh sb="0" eb="2">
      <t>レイワ</t>
    </rPh>
    <rPh sb="3" eb="5">
      <t>ネンド</t>
    </rPh>
    <rPh sb="9" eb="10">
      <t>ネン</t>
    </rPh>
    <phoneticPr fontId="2"/>
  </si>
  <si>
    <t>平成２年(1990年)</t>
    <rPh sb="0" eb="2">
      <t>ヘイセイ</t>
    </rPh>
    <rPh sb="3" eb="4">
      <t>ネン</t>
    </rPh>
    <rPh sb="9" eb="10">
      <t>ネン</t>
    </rPh>
    <phoneticPr fontId="3"/>
  </si>
  <si>
    <t>平成７年(1995年)</t>
    <rPh sb="0" eb="2">
      <t>ヘイセイ</t>
    </rPh>
    <rPh sb="3" eb="4">
      <t>ネン</t>
    </rPh>
    <rPh sb="9" eb="10">
      <t>ネン</t>
    </rPh>
    <phoneticPr fontId="3"/>
  </si>
  <si>
    <t xml:space="preserve">  令和２年(2020年)</t>
    <rPh sb="2" eb="4">
      <t>レイワ</t>
    </rPh>
    <rPh sb="5" eb="6">
      <t>ネン</t>
    </rPh>
    <rPh sb="11" eb="12">
      <t>ネン</t>
    </rPh>
    <phoneticPr fontId="2"/>
  </si>
  <si>
    <t xml:space="preserve">  令和３年(2021年)</t>
    <rPh sb="2" eb="4">
      <t>レイワ</t>
    </rPh>
    <rPh sb="5" eb="6">
      <t>ネン</t>
    </rPh>
    <rPh sb="11" eb="12">
      <t>ネン</t>
    </rPh>
    <phoneticPr fontId="2"/>
  </si>
  <si>
    <t xml:space="preserve">  令和４年(2022年)</t>
    <rPh sb="2" eb="4">
      <t>レイワ</t>
    </rPh>
    <rPh sb="5" eb="6">
      <t>ネン</t>
    </rPh>
    <rPh sb="11" eb="12">
      <t>ネン</t>
    </rPh>
    <phoneticPr fontId="2"/>
  </si>
  <si>
    <t>令和２年(2020年)</t>
    <rPh sb="0" eb="2">
      <t>レイワ</t>
    </rPh>
    <rPh sb="3" eb="4">
      <t>ネン</t>
    </rPh>
    <rPh sb="9" eb="10">
      <t>ネン</t>
    </rPh>
    <phoneticPr fontId="2"/>
  </si>
  <si>
    <t>令和３年(2021年)</t>
    <rPh sb="0" eb="2">
      <t>レイワ</t>
    </rPh>
    <rPh sb="3" eb="4">
      <t>ネン</t>
    </rPh>
    <rPh sb="9" eb="10">
      <t>ネン</t>
    </rPh>
    <phoneticPr fontId="2"/>
  </si>
  <si>
    <t>令和４年(2022年)</t>
    <rPh sb="0" eb="2">
      <t>レイワ</t>
    </rPh>
    <rPh sb="3" eb="4">
      <t>ネン</t>
    </rPh>
    <rPh sb="9" eb="10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</si>
  <si>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</si>
  <si>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</si>
  <si>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</si>
  <si>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</si>
  <si>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</si>
  <si>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</si>
  <si>
    <t>令和２年度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</si>
  <si>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</si>
  <si>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</si>
  <si>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</si>
  <si>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平成７年度</t>
    <rPh sb="3" eb="5">
      <t>ネンド</t>
    </rPh>
    <phoneticPr fontId="2"/>
  </si>
  <si>
    <t>注）令和３年度以降は、和歌山県全体の引受郵便物数のみを公表</t>
    <rPh sb="2" eb="4">
      <t>レイワ</t>
    </rPh>
    <rPh sb="5" eb="7">
      <t>ネンド</t>
    </rPh>
    <rPh sb="7" eb="9">
      <t>イコウ</t>
    </rPh>
    <rPh sb="11" eb="14">
      <t>ワカヤマ</t>
    </rPh>
    <rPh sb="14" eb="15">
      <t>ケン</t>
    </rPh>
    <rPh sb="15" eb="17">
      <t>ゼンタイ</t>
    </rPh>
    <rPh sb="18" eb="19">
      <t>ヒ</t>
    </rPh>
    <rPh sb="19" eb="20">
      <t>ウ</t>
    </rPh>
    <rPh sb="20" eb="23">
      <t>ユウビンブツ</t>
    </rPh>
    <rPh sb="23" eb="24">
      <t>スウ</t>
    </rPh>
    <rPh sb="27" eb="29">
      <t>コウヒョウ</t>
    </rPh>
    <phoneticPr fontId="2"/>
  </si>
  <si>
    <t>資料：令和２年度以前 日本郵便（株）和歌山中央郵便局</t>
    <rPh sb="11" eb="13">
      <t>ニホン</t>
    </rPh>
    <rPh sb="13" eb="15">
      <t>ユウビン</t>
    </rPh>
    <rPh sb="16" eb="17">
      <t>カブ</t>
    </rPh>
    <rPh sb="18" eb="21">
      <t>ワカヤマ</t>
    </rPh>
    <rPh sb="21" eb="23">
      <t>チュウオウ</t>
    </rPh>
    <rPh sb="23" eb="26">
      <t>ユウビンキョク</t>
    </rPh>
    <phoneticPr fontId="3"/>
  </si>
  <si>
    <t>　　　令和３年度以降 日本郵便（株）近畿支社</t>
    <phoneticPr fontId="2"/>
  </si>
  <si>
    <t>注2）令和３年度以降、簡易局については一時閉鎖中の局を含む。</t>
    <phoneticPr fontId="2"/>
  </si>
  <si>
    <t>平成２年度(1990年度)</t>
    <rPh sb="0" eb="2">
      <t>ヘイセイ</t>
    </rPh>
    <rPh sb="3" eb="5">
      <t>ネンド</t>
    </rPh>
    <rPh sb="10" eb="12">
      <t>ネンド</t>
    </rPh>
    <phoneticPr fontId="6"/>
  </si>
  <si>
    <t>平成７年度(1995年度)</t>
    <rPh sb="0" eb="2">
      <t>ヘイセイ</t>
    </rPh>
    <rPh sb="3" eb="5">
      <t>ネンド</t>
    </rPh>
    <rPh sb="10" eb="12">
      <t>ネンド</t>
    </rPh>
    <phoneticPr fontId="6"/>
  </si>
  <si>
    <t>令和２年度(2020年度)</t>
    <rPh sb="0" eb="2">
      <t>レイワ</t>
    </rPh>
    <rPh sb="3" eb="5">
      <t>ネンド</t>
    </rPh>
    <rPh sb="10" eb="12">
      <t>ネンド</t>
    </rPh>
    <phoneticPr fontId="6"/>
  </si>
  <si>
    <t>令和３年度(2021年度)</t>
    <rPh sb="0" eb="2">
      <t>レイワ</t>
    </rPh>
    <rPh sb="3" eb="5">
      <t>ネンド</t>
    </rPh>
    <rPh sb="10" eb="12">
      <t>ネンド</t>
    </rPh>
    <phoneticPr fontId="6"/>
  </si>
  <si>
    <t>令和４年度(2022年度)</t>
    <rPh sb="0" eb="2">
      <t>レイワ</t>
    </rPh>
    <rPh sb="3" eb="5">
      <t>ネンド</t>
    </rPh>
    <rPh sb="10" eb="12">
      <t>ネンド</t>
    </rPh>
    <phoneticPr fontId="6"/>
  </si>
  <si>
    <t>令和５年度(2023年度)</t>
    <rPh sb="0" eb="2">
      <t>レイワ</t>
    </rPh>
    <rPh sb="3" eb="5">
      <t>ネンド</t>
    </rPh>
    <rPh sb="10" eb="12">
      <t>ネンド</t>
    </rPh>
    <phoneticPr fontId="6"/>
  </si>
  <si>
    <t>令和６年度(2024年度)</t>
    <rPh sb="0" eb="2">
      <t>レイワ</t>
    </rPh>
    <rPh sb="3" eb="5">
      <t>ネンド</t>
    </rPh>
    <rPh sb="10" eb="12">
      <t>ネンド</t>
    </rPh>
    <phoneticPr fontId="6"/>
  </si>
  <si>
    <t>令和６年度(2024年度)</t>
    <rPh sb="0" eb="2">
      <t>レイワ</t>
    </rPh>
    <rPh sb="3" eb="5">
      <t>ネンド</t>
    </rPh>
    <rPh sb="10" eb="12">
      <t>ネンド</t>
    </rPh>
    <phoneticPr fontId="2"/>
  </si>
  <si>
    <t>Ｃ．引受郵便物数</t>
    <rPh sb="2" eb="4">
      <t>ヒキウケ</t>
    </rPh>
    <rPh sb="4" eb="6">
      <t>ユウビン</t>
    </rPh>
    <rPh sb="6" eb="7">
      <t>ブツ</t>
    </rPh>
    <rPh sb="7" eb="8">
      <t>スウ</t>
    </rPh>
    <phoneticPr fontId="2"/>
  </si>
  <si>
    <t>資料：日本郵便（株）和歌山中央郵便局</t>
    <rPh sb="3" eb="5">
      <t>ニホン</t>
    </rPh>
    <rPh sb="5" eb="7">
      <t>ユウビン</t>
    </rPh>
    <rPh sb="8" eb="9">
      <t>カブ</t>
    </rPh>
    <rPh sb="10" eb="13">
      <t>ワカヤマ</t>
    </rPh>
    <rPh sb="13" eb="15">
      <t>チュウオウ</t>
    </rPh>
    <rPh sb="15" eb="18">
      <t>ユウビンキョク</t>
    </rPh>
    <phoneticPr fontId="3"/>
  </si>
  <si>
    <t>資料：日本郵便（株）近畿支社</t>
    <rPh sb="3" eb="5">
      <t>ニホン</t>
    </rPh>
    <phoneticPr fontId="3"/>
  </si>
  <si>
    <t>注）１日当たり乗車人員計は、端数整理後の１日当たり普通乗車人員と１日当たり定期乗車人</t>
    <rPh sb="0" eb="1">
      <t>チュウ</t>
    </rPh>
    <rPh sb="3" eb="4">
      <t>ニチ</t>
    </rPh>
    <rPh sb="4" eb="5">
      <t>ア</t>
    </rPh>
    <rPh sb="7" eb="9">
      <t>ジョウシャ</t>
    </rPh>
    <rPh sb="9" eb="11">
      <t>ジンイン</t>
    </rPh>
    <rPh sb="11" eb="12">
      <t>ケイ</t>
    </rPh>
    <rPh sb="14" eb="16">
      <t>ハスウ</t>
    </rPh>
    <rPh sb="16" eb="18">
      <t>セイリ</t>
    </rPh>
    <rPh sb="18" eb="19">
      <t>ノチ</t>
    </rPh>
    <rPh sb="21" eb="22">
      <t>ニチ</t>
    </rPh>
    <rPh sb="22" eb="23">
      <t>ア</t>
    </rPh>
    <rPh sb="25" eb="27">
      <t>フツウ</t>
    </rPh>
    <rPh sb="27" eb="29">
      <t>ジョウシャ</t>
    </rPh>
    <rPh sb="29" eb="31">
      <t>ジンイン</t>
    </rPh>
    <rPh sb="33" eb="34">
      <t>ニチ</t>
    </rPh>
    <rPh sb="34" eb="35">
      <t>ア</t>
    </rPh>
    <rPh sb="37" eb="39">
      <t>テイキ</t>
    </rPh>
    <rPh sb="39" eb="41">
      <t>ジョウシャ</t>
    </rPh>
    <rPh sb="41" eb="42">
      <t>ジン</t>
    </rPh>
    <phoneticPr fontId="2"/>
  </si>
  <si>
    <t xml:space="preserve">  員を単純に合計したもの</t>
    <phoneticPr fontId="2"/>
  </si>
  <si>
    <t>令和２年(2020年)</t>
    <rPh sb="0" eb="2">
      <t>レイワ</t>
    </rPh>
    <rPh sb="3" eb="4">
      <t>ネン</t>
    </rPh>
    <rPh sb="4" eb="5">
      <t>ガンネン</t>
    </rPh>
    <rPh sb="9" eb="10">
      <t>ネン</t>
    </rPh>
    <phoneticPr fontId="2"/>
  </si>
  <si>
    <t>令和３年(2021年)</t>
    <rPh sb="0" eb="2">
      <t>レイワ</t>
    </rPh>
    <rPh sb="3" eb="4">
      <t>ネン</t>
    </rPh>
    <rPh sb="4" eb="5">
      <t>ガンネン</t>
    </rPh>
    <rPh sb="9" eb="10">
      <t>ネン</t>
    </rPh>
    <phoneticPr fontId="2"/>
  </si>
  <si>
    <t>令和４年(2022年)</t>
    <rPh sb="0" eb="2">
      <t>レイワ</t>
    </rPh>
    <rPh sb="3" eb="4">
      <t>ネン</t>
    </rPh>
    <rPh sb="4" eb="5">
      <t>ガンネン</t>
    </rPh>
    <rPh sb="9" eb="10">
      <t>ネン</t>
    </rPh>
    <phoneticPr fontId="2"/>
  </si>
  <si>
    <t>　　　勝浦海事事務所</t>
    <rPh sb="6" eb="7">
      <t>ジ</t>
    </rPh>
    <rPh sb="7" eb="10">
      <t>ジムショ</t>
    </rPh>
    <phoneticPr fontId="3"/>
  </si>
  <si>
    <t>資料：近畿運輸局和歌山運輸支局</t>
    <rPh sb="12" eb="13">
      <t>ユ</t>
    </rPh>
    <phoneticPr fontId="3"/>
  </si>
  <si>
    <t>平成２年(1990年)</t>
    <rPh sb="3" eb="4">
      <t>ネン</t>
    </rPh>
    <rPh sb="9" eb="10">
      <t>ネン</t>
    </rPh>
    <phoneticPr fontId="3"/>
  </si>
  <si>
    <t>平成７年(1995年)</t>
    <rPh sb="3" eb="4">
      <t>ネン</t>
    </rPh>
    <rPh sb="9" eb="10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</si>
</sst>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 &quot;¥&quot;* #,##0_ ;_ &quot;¥&quot;* \-#,##0_ ;_ &quot;¥&quot;* &quot;-&quot;_ ;_ @_ "/>
    <numFmt numFmtId="41" formatCode="_ * #,##0_ ;_ * \-#,##0_ ;_ * &quot;-&quot;_ ;_ @_ "/>
    <numFmt numFmtId="176" formatCode="#,##0.0_);[Red]\(#,##0.0\)"/>
    <numFmt numFmtId="177" formatCode="#,##0_ "/>
    <numFmt numFmtId="178" formatCode="#,##0_);[Red]\(#,##0\)"/>
    <numFmt numFmtId="179" formatCode="0.0_ "/>
    <numFmt numFmtId="180" formatCode="#,##0.0_ "/>
    <numFmt numFmtId="181" formatCode="_ * #,##0.0_ ;_ * \-#,##0.0_ ;_ * &quot;-&quot;?_ ;_ @_ "/>
    <numFmt numFmtId="182" formatCode="#,##0;&quot;△ &quot;#,##0"/>
    <numFmt numFmtId="183" formatCode="0_);[Red]\(0\)"/>
    <numFmt numFmtId="184" formatCode="[&gt;0]#,##0.0,;&quot;-&quot;"/>
    <numFmt numFmtId="185" formatCode="_ * #,##0.0_ ;_ * \-#,##0.0_ ;_ * &quot;-&quot;_ ;_ @_ "/>
    <numFmt numFmtId="186" formatCode="[$-F800]dddd\,\ mmmm\ dd\,\ yyyy"/>
    <numFmt numFmtId="187" formatCode="0.0_);[Red]\(0.0\)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7"/>
      <name val="ＭＳ 明朝"/>
      <family val="1"/>
      <charset val="128"/>
    </font>
    <font>
      <u/>
      <sz val="12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3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00B0F0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9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3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38">
    <xf numFmtId="0" fontId="0" fillId="0" borderId="0" xfId="0">
      <alignment vertical="center"/>
    </xf>
    <xf numFmtId="177" fontId="3" fillId="0" borderId="0" xfId="0" applyNumberFormat="1" applyFont="1" applyProtection="1">
      <alignment vertical="center"/>
      <protection locked="0"/>
    </xf>
    <xf numFmtId="177" fontId="3" fillId="0" borderId="11" xfId="0" applyNumberFormat="1" applyFont="1" applyBorder="1">
      <alignment vertical="center"/>
    </xf>
    <xf numFmtId="177" fontId="3" fillId="0" borderId="0" xfId="0" applyNumberFormat="1" applyFont="1">
      <alignment vertical="center"/>
    </xf>
    <xf numFmtId="177" fontId="3" fillId="0" borderId="10" xfId="0" applyNumberFormat="1" applyFont="1" applyBorder="1">
      <alignment vertical="center"/>
    </xf>
    <xf numFmtId="177" fontId="3" fillId="0" borderId="0" xfId="0" applyNumberFormat="1" applyFont="1" applyAlignment="1">
      <alignment horizontal="left"/>
    </xf>
    <xf numFmtId="177" fontId="3" fillId="0" borderId="12" xfId="0" applyNumberFormat="1" applyFont="1" applyBorder="1">
      <alignment vertical="center"/>
    </xf>
    <xf numFmtId="178" fontId="3" fillId="0" borderId="11" xfId="0" applyNumberFormat="1" applyFont="1" applyBorder="1">
      <alignment vertical="center"/>
    </xf>
    <xf numFmtId="178" fontId="3" fillId="0" borderId="0" xfId="0" applyNumberFormat="1" applyFont="1" applyAlignment="1" applyProtection="1">
      <alignment horizontal="right"/>
      <protection locked="0"/>
    </xf>
    <xf numFmtId="177" fontId="3" fillId="0" borderId="0" xfId="0" applyNumberFormat="1" applyFont="1" applyAlignment="1" applyProtection="1">
      <alignment horizontal="right" vertical="center"/>
      <protection locked="0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0" xfId="0" applyNumberFormat="1" applyFont="1" applyAlignment="1" applyProtection="1">
      <alignment horizontal="right"/>
      <protection locked="0"/>
    </xf>
    <xf numFmtId="178" fontId="3" fillId="0" borderId="0" xfId="0" applyNumberFormat="1" applyFont="1">
      <alignment vertical="center"/>
    </xf>
    <xf numFmtId="0" fontId="3" fillId="0" borderId="0" xfId="0" applyFont="1" applyAlignment="1">
      <alignment horizontal="left"/>
    </xf>
    <xf numFmtId="0" fontId="3" fillId="0" borderId="0" xfId="0" applyFont="1">
      <alignment vertical="center"/>
    </xf>
    <xf numFmtId="181" fontId="3" fillId="0" borderId="0" xfId="0" applyNumberFormat="1" applyFont="1">
      <alignment vertical="center"/>
    </xf>
    <xf numFmtId="178" fontId="3" fillId="0" borderId="0" xfId="0" applyNumberFormat="1" applyFont="1" applyAlignment="1">
      <alignment horizontal="center"/>
    </xf>
    <xf numFmtId="178" fontId="3" fillId="0" borderId="0" xfId="0" quotePrefix="1" applyNumberFormat="1" applyFont="1" applyAlignment="1" applyProtection="1">
      <alignment horizontal="right"/>
      <protection locked="0"/>
    </xf>
    <xf numFmtId="178" fontId="3" fillId="0" borderId="0" xfId="0" applyNumberFormat="1" applyFont="1" applyAlignment="1">
      <alignment horizontal="left"/>
    </xf>
    <xf numFmtId="176" fontId="3" fillId="0" borderId="0" xfId="0" applyNumberFormat="1" applyFont="1" applyProtection="1">
      <alignment vertical="center"/>
      <protection locked="0"/>
    </xf>
    <xf numFmtId="0" fontId="4" fillId="0" borderId="0" xfId="0" applyFont="1" applyAlignment="1">
      <alignment horizontal="left"/>
    </xf>
    <xf numFmtId="184" fontId="3" fillId="0" borderId="0" xfId="0" applyNumberFormat="1" applyFont="1">
      <alignment vertical="center"/>
    </xf>
    <xf numFmtId="0" fontId="5" fillId="0" borderId="0" xfId="0" applyFont="1" applyAlignment="1">
      <alignment horizontal="left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176" fontId="3" fillId="0" borderId="0" xfId="0" applyNumberFormat="1" applyFont="1" applyAlignment="1" applyProtection="1">
      <alignment horizontal="left"/>
      <protection locked="0"/>
    </xf>
    <xf numFmtId="176" fontId="3" fillId="0" borderId="0" xfId="0" applyNumberFormat="1" applyFont="1" applyAlignment="1" applyProtection="1">
      <alignment horizontal="right"/>
      <protection locked="0"/>
    </xf>
    <xf numFmtId="176" fontId="3" fillId="0" borderId="0" xfId="0" applyNumberFormat="1" applyFont="1" applyAlignment="1" applyProtection="1">
      <alignment horizontal="left" shrinkToFit="1"/>
      <protection locked="0"/>
    </xf>
    <xf numFmtId="177" fontId="3" fillId="0" borderId="11" xfId="0" applyNumberFormat="1" applyFont="1" applyBorder="1" applyAlignment="1">
      <alignment horizontal="left"/>
    </xf>
    <xf numFmtId="177" fontId="3" fillId="0" borderId="13" xfId="0" applyNumberFormat="1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177" fontId="3" fillId="0" borderId="27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178" fontId="3" fillId="0" borderId="10" xfId="0" applyNumberFormat="1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>
      <alignment vertical="center"/>
    </xf>
    <xf numFmtId="0" fontId="3" fillId="0" borderId="13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0" xfId="0" applyFont="1" applyAlignment="1">
      <alignment horizontal="right"/>
    </xf>
    <xf numFmtId="180" fontId="3" fillId="0" borderId="11" xfId="0" applyNumberFormat="1" applyFont="1" applyBorder="1">
      <alignment vertical="center"/>
    </xf>
    <xf numFmtId="180" fontId="3" fillId="0" borderId="0" xfId="0" applyNumberFormat="1" applyFont="1">
      <alignment vertical="center"/>
    </xf>
    <xf numFmtId="183" fontId="3" fillId="0" borderId="11" xfId="0" applyNumberFormat="1" applyFont="1" applyBorder="1">
      <alignment vertical="center"/>
    </xf>
    <xf numFmtId="183" fontId="3" fillId="0" borderId="0" xfId="0" applyNumberFormat="1" applyFo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41" fontId="3" fillId="0" borderId="0" xfId="43" applyNumberFormat="1" applyFont="1" applyAlignment="1">
      <alignment vertical="center" shrinkToFit="1"/>
    </xf>
    <xf numFmtId="0" fontId="3" fillId="0" borderId="10" xfId="0" applyFont="1" applyBorder="1">
      <alignment vertical="center"/>
    </xf>
    <xf numFmtId="176" fontId="3" fillId="0" borderId="14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11" xfId="0" applyNumberFormat="1" applyFont="1" applyBorder="1" applyAlignment="1">
      <alignment horizontal="center"/>
    </xf>
    <xf numFmtId="176" fontId="3" fillId="0" borderId="12" xfId="0" applyNumberFormat="1" applyFont="1" applyBorder="1">
      <alignment vertical="center"/>
    </xf>
    <xf numFmtId="176" fontId="3" fillId="0" borderId="13" xfId="0" applyNumberFormat="1" applyFont="1" applyBorder="1" applyAlignment="1">
      <alignment horizontal="center"/>
    </xf>
    <xf numFmtId="176" fontId="3" fillId="0" borderId="18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right"/>
    </xf>
    <xf numFmtId="0" fontId="3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181" fontId="3" fillId="0" borderId="14" xfId="0" applyNumberFormat="1" applyFont="1" applyBorder="1">
      <alignment vertical="center"/>
    </xf>
    <xf numFmtId="181" fontId="3" fillId="0" borderId="10" xfId="0" applyNumberFormat="1" applyFont="1" applyBorder="1">
      <alignment vertical="center"/>
    </xf>
    <xf numFmtId="176" fontId="3" fillId="0" borderId="0" xfId="0" applyNumberFormat="1" applyFont="1" applyAlignment="1">
      <alignment horizontal="left"/>
    </xf>
    <xf numFmtId="177" fontId="3" fillId="0" borderId="0" xfId="0" applyNumberFormat="1" applyFont="1" applyAlignment="1" applyProtection="1">
      <alignment horizontal="right"/>
      <protection locked="0"/>
    </xf>
    <xf numFmtId="177" fontId="3" fillId="0" borderId="14" xfId="0" applyNumberFormat="1" applyFont="1" applyBorder="1">
      <alignment vertical="center"/>
    </xf>
    <xf numFmtId="41" fontId="3" fillId="0" borderId="0" xfId="43" applyNumberFormat="1" applyFont="1" applyAlignment="1">
      <alignment horizontal="right"/>
    </xf>
    <xf numFmtId="41" fontId="3" fillId="0" borderId="10" xfId="43" applyNumberFormat="1" applyFont="1" applyBorder="1" applyAlignment="1">
      <alignment horizontal="right"/>
    </xf>
    <xf numFmtId="177" fontId="3" fillId="0" borderId="0" xfId="43" applyNumberFormat="1" applyFont="1">
      <alignment vertical="center"/>
    </xf>
    <xf numFmtId="177" fontId="3" fillId="0" borderId="23" xfId="43" applyNumberFormat="1" applyFont="1" applyBorder="1" applyAlignment="1">
      <alignment horizontal="center"/>
    </xf>
    <xf numFmtId="177" fontId="3" fillId="0" borderId="21" xfId="43" applyNumberFormat="1" applyFont="1" applyBorder="1" applyAlignment="1">
      <alignment horizontal="center"/>
    </xf>
    <xf numFmtId="177" fontId="3" fillId="0" borderId="12" xfId="43" applyNumberFormat="1" applyFont="1" applyBorder="1">
      <alignment vertical="center"/>
    </xf>
    <xf numFmtId="177" fontId="3" fillId="0" borderId="17" xfId="43" applyNumberFormat="1" applyFont="1" applyBorder="1" applyAlignment="1">
      <alignment horizontal="center"/>
    </xf>
    <xf numFmtId="177" fontId="3" fillId="0" borderId="15" xfId="43" applyNumberFormat="1" applyFont="1" applyBorder="1">
      <alignment vertical="center"/>
    </xf>
    <xf numFmtId="177" fontId="3" fillId="0" borderId="0" xfId="43" applyNumberFormat="1" applyFont="1" applyAlignment="1">
      <alignment horizontal="right"/>
    </xf>
    <xf numFmtId="177" fontId="3" fillId="0" borderId="19" xfId="43" applyNumberFormat="1" applyFont="1" applyBorder="1">
      <alignment vertical="center"/>
    </xf>
    <xf numFmtId="177" fontId="3" fillId="0" borderId="0" xfId="43" applyNumberFormat="1" applyFont="1" applyAlignment="1">
      <alignment horizontal="left"/>
    </xf>
    <xf numFmtId="177" fontId="3" fillId="0" borderId="0" xfId="43" applyNumberFormat="1" applyFont="1" applyAlignment="1">
      <alignment horizontal="right" vertical="center"/>
    </xf>
    <xf numFmtId="177" fontId="3" fillId="0" borderId="19" xfId="43" applyNumberFormat="1" applyFont="1" applyBorder="1" applyAlignment="1">
      <alignment horizontal="left" shrinkToFit="1"/>
    </xf>
    <xf numFmtId="177" fontId="3" fillId="0" borderId="19" xfId="43" applyNumberFormat="1" applyFont="1" applyBorder="1" applyAlignment="1">
      <alignment horizontal="left" wrapText="1" shrinkToFit="1"/>
    </xf>
    <xf numFmtId="41" fontId="3" fillId="0" borderId="0" xfId="43" applyNumberFormat="1" applyFont="1" applyAlignment="1">
      <alignment horizontal="right" vertical="center"/>
    </xf>
    <xf numFmtId="177" fontId="3" fillId="0" borderId="10" xfId="43" applyNumberFormat="1" applyFont="1" applyBorder="1">
      <alignment vertical="center"/>
    </xf>
    <xf numFmtId="177" fontId="3" fillId="0" borderId="20" xfId="43" applyNumberFormat="1" applyFont="1" applyBorder="1">
      <alignment vertical="center"/>
    </xf>
    <xf numFmtId="178" fontId="5" fillId="0" borderId="10" xfId="0" applyNumberFormat="1" applyFont="1" applyBorder="1" applyAlignment="1">
      <alignment horizontal="left"/>
    </xf>
    <xf numFmtId="178" fontId="3" fillId="0" borderId="12" xfId="0" applyNumberFormat="1" applyFont="1" applyBorder="1">
      <alignment vertical="center"/>
    </xf>
    <xf numFmtId="178" fontId="3" fillId="0" borderId="13" xfId="0" applyNumberFormat="1" applyFont="1" applyBorder="1" applyAlignment="1">
      <alignment horizontal="center"/>
    </xf>
    <xf numFmtId="41" fontId="3" fillId="0" borderId="0" xfId="0" applyNumberFormat="1" applyFont="1" applyAlignment="1">
      <alignment horizontal="right" vertical="center"/>
    </xf>
    <xf numFmtId="177" fontId="3" fillId="0" borderId="11" xfId="43" applyNumberFormat="1" applyFont="1" applyBorder="1">
      <alignment vertical="center"/>
    </xf>
    <xf numFmtId="41" fontId="3" fillId="0" borderId="0" xfId="43" quotePrefix="1" applyNumberFormat="1" applyFont="1" applyAlignment="1">
      <alignment horizontal="right"/>
    </xf>
    <xf numFmtId="177" fontId="3" fillId="0" borderId="13" xfId="0" applyNumberFormat="1" applyFont="1" applyBorder="1" applyAlignment="1">
      <alignment horizontal="left"/>
    </xf>
    <xf numFmtId="178" fontId="3" fillId="0" borderId="0" xfId="0" applyNumberFormat="1" applyFont="1" applyProtection="1">
      <alignment vertical="center"/>
      <protection locked="0"/>
    </xf>
    <xf numFmtId="178" fontId="3" fillId="0" borderId="11" xfId="0" applyNumberFormat="1" applyFont="1" applyBorder="1" applyAlignment="1">
      <alignment horizontal="center"/>
    </xf>
    <xf numFmtId="178" fontId="3" fillId="0" borderId="0" xfId="43" applyNumberFormat="1" applyFont="1" applyAlignment="1">
      <alignment horizontal="left"/>
    </xf>
    <xf numFmtId="178" fontId="3" fillId="0" borderId="11" xfId="43" applyNumberFormat="1" applyFont="1" applyBorder="1" applyAlignment="1" applyProtection="1">
      <alignment horizontal="center"/>
      <protection locked="0"/>
    </xf>
    <xf numFmtId="178" fontId="3" fillId="0" borderId="0" xfId="43" applyNumberFormat="1" applyFont="1" applyProtection="1">
      <alignment vertical="center"/>
      <protection locked="0"/>
    </xf>
    <xf numFmtId="178" fontId="3" fillId="0" borderId="0" xfId="43" applyNumberFormat="1" applyFont="1" applyAlignment="1" applyProtection="1">
      <alignment horizontal="right"/>
      <protection locked="0"/>
    </xf>
    <xf numFmtId="177" fontId="3" fillId="0" borderId="11" xfId="43" applyNumberFormat="1" applyFont="1" applyBorder="1" applyAlignment="1" applyProtection="1">
      <alignment horizontal="center"/>
      <protection locked="0"/>
    </xf>
    <xf numFmtId="177" fontId="3" fillId="0" borderId="0" xfId="43" applyNumberFormat="1" applyFont="1" applyAlignment="1" applyProtection="1">
      <alignment horizontal="center"/>
      <protection locked="0"/>
    </xf>
    <xf numFmtId="177" fontId="3" fillId="0" borderId="0" xfId="43" applyNumberFormat="1" applyFont="1" applyProtection="1">
      <alignment vertical="center"/>
      <protection locked="0"/>
    </xf>
    <xf numFmtId="178" fontId="3" fillId="0" borderId="11" xfId="43" quotePrefix="1" applyNumberFormat="1" applyFont="1" applyBorder="1" applyAlignment="1" applyProtection="1">
      <alignment horizontal="right"/>
      <protection locked="0"/>
    </xf>
    <xf numFmtId="41" fontId="3" fillId="0" borderId="0" xfId="43" applyNumberFormat="1" applyFont="1" applyAlignment="1" applyProtection="1">
      <alignment horizontal="right" vertical="center"/>
      <protection locked="0"/>
    </xf>
    <xf numFmtId="177" fontId="3" fillId="0" borderId="10" xfId="43" applyNumberFormat="1" applyFont="1" applyBorder="1" applyAlignment="1">
      <alignment horizontal="right"/>
    </xf>
    <xf numFmtId="177" fontId="3" fillId="0" borderId="27" xfId="43" applyNumberFormat="1" applyFont="1" applyBorder="1">
      <alignment vertical="center"/>
    </xf>
    <xf numFmtId="177" fontId="3" fillId="0" borderId="21" xfId="43" applyNumberFormat="1" applyFont="1" applyBorder="1">
      <alignment vertical="center"/>
    </xf>
    <xf numFmtId="177" fontId="3" fillId="0" borderId="28" xfId="43" applyNumberFormat="1" applyFont="1" applyBorder="1">
      <alignment vertical="center"/>
    </xf>
    <xf numFmtId="177" fontId="3" fillId="0" borderId="11" xfId="43" applyNumberFormat="1" applyFont="1" applyBorder="1" applyAlignment="1">
      <alignment horizontal="center" shrinkToFit="1"/>
    </xf>
    <xf numFmtId="177" fontId="3" fillId="0" borderId="12" xfId="43" applyNumberFormat="1" applyFont="1" applyBorder="1" applyAlignment="1">
      <alignment vertical="center" shrinkToFit="1"/>
    </xf>
    <xf numFmtId="177" fontId="3" fillId="0" borderId="13" xfId="43" applyNumberFormat="1" applyFont="1" applyBorder="1" applyAlignment="1">
      <alignment vertical="center" shrinkToFit="1"/>
    </xf>
    <xf numFmtId="177" fontId="3" fillId="0" borderId="18" xfId="43" applyNumberFormat="1" applyFont="1" applyBorder="1">
      <alignment vertical="center"/>
    </xf>
    <xf numFmtId="177" fontId="3" fillId="0" borderId="25" xfId="43" applyNumberFormat="1" applyFont="1" applyBorder="1">
      <alignment vertical="center"/>
    </xf>
    <xf numFmtId="177" fontId="3" fillId="0" borderId="0" xfId="43" applyNumberFormat="1" applyFont="1" applyAlignment="1">
      <alignment horizontal="center"/>
    </xf>
    <xf numFmtId="177" fontId="5" fillId="0" borderId="0" xfId="43" applyNumberFormat="1" applyFont="1" applyAlignment="1">
      <alignment horizontal="left"/>
    </xf>
    <xf numFmtId="178" fontId="3" fillId="0" borderId="0" xfId="43" applyNumberFormat="1" applyFont="1">
      <alignment vertical="center"/>
    </xf>
    <xf numFmtId="178" fontId="3" fillId="0" borderId="0" xfId="43" quotePrefix="1" applyNumberFormat="1" applyFont="1" applyAlignment="1" applyProtection="1">
      <alignment horizontal="right"/>
      <protection locked="0"/>
    </xf>
    <xf numFmtId="177" fontId="3" fillId="0" borderId="14" xfId="43" applyNumberFormat="1" applyFont="1" applyBorder="1">
      <alignment vertical="center"/>
    </xf>
    <xf numFmtId="177" fontId="3" fillId="0" borderId="19" xfId="43" applyNumberFormat="1" applyFont="1" applyBorder="1" applyAlignment="1">
      <alignment horizontal="left"/>
    </xf>
    <xf numFmtId="41" fontId="3" fillId="0" borderId="0" xfId="43" applyNumberFormat="1" applyFont="1">
      <alignment vertical="center"/>
    </xf>
    <xf numFmtId="177" fontId="3" fillId="0" borderId="0" xfId="43" applyNumberFormat="1" applyFont="1" applyAlignment="1"/>
    <xf numFmtId="41" fontId="3" fillId="0" borderId="11" xfId="43" applyNumberFormat="1" applyFont="1" applyBorder="1" applyAlignment="1">
      <alignment vertical="center" shrinkToFit="1"/>
    </xf>
    <xf numFmtId="177" fontId="3" fillId="0" borderId="11" xfId="43" applyNumberFormat="1" applyFont="1" applyBorder="1" applyAlignment="1">
      <alignment vertical="center" shrinkToFit="1"/>
    </xf>
    <xf numFmtId="41" fontId="3" fillId="0" borderId="0" xfId="43" applyNumberFormat="1" applyFont="1" applyAlignment="1">
      <alignment horizontal="right" vertical="center" shrinkToFit="1"/>
    </xf>
    <xf numFmtId="177" fontId="3" fillId="0" borderId="12" xfId="43" applyNumberFormat="1" applyFont="1" applyBorder="1" applyAlignment="1">
      <alignment horizontal="left"/>
    </xf>
    <xf numFmtId="177" fontId="3" fillId="0" borderId="26" xfId="43" applyNumberFormat="1" applyFont="1" applyBorder="1" applyAlignment="1">
      <alignment horizontal="left"/>
    </xf>
    <xf numFmtId="177" fontId="3" fillId="0" borderId="11" xfId="43" applyNumberFormat="1" applyFont="1" applyBorder="1" applyAlignment="1">
      <alignment horizontal="left"/>
    </xf>
    <xf numFmtId="177" fontId="3" fillId="0" borderId="18" xfId="43" applyNumberFormat="1" applyFont="1" applyBorder="1" applyAlignment="1">
      <alignment horizontal="left"/>
    </xf>
    <xf numFmtId="177" fontId="3" fillId="0" borderId="16" xfId="43" applyNumberFormat="1" applyFont="1" applyBorder="1" applyAlignment="1">
      <alignment horizontal="left"/>
    </xf>
    <xf numFmtId="177" fontId="3" fillId="0" borderId="13" xfId="43" applyNumberFormat="1" applyFont="1" applyBorder="1">
      <alignment vertical="center"/>
    </xf>
    <xf numFmtId="177" fontId="3" fillId="0" borderId="25" xfId="43" applyNumberFormat="1" applyFont="1" applyBorder="1" applyAlignment="1">
      <alignment horizontal="left"/>
    </xf>
    <xf numFmtId="41" fontId="3" fillId="0" borderId="11" xfId="43" applyNumberFormat="1" applyFont="1" applyBorder="1" applyAlignment="1">
      <alignment horizontal="right" vertical="center" shrinkToFit="1"/>
    </xf>
    <xf numFmtId="41" fontId="3" fillId="0" borderId="18" xfId="43" applyNumberFormat="1" applyFont="1" applyBorder="1" applyAlignment="1">
      <alignment vertical="center" shrinkToFit="1"/>
    </xf>
    <xf numFmtId="41" fontId="3" fillId="0" borderId="25" xfId="43" applyNumberFormat="1" applyFont="1" applyBorder="1" applyAlignment="1">
      <alignment vertical="center" shrinkToFit="1"/>
    </xf>
    <xf numFmtId="41" fontId="3" fillId="0" borderId="14" xfId="43" applyNumberFormat="1" applyFont="1" applyBorder="1" applyAlignment="1">
      <alignment vertical="center" shrinkToFit="1"/>
    </xf>
    <xf numFmtId="41" fontId="3" fillId="0" borderId="10" xfId="43" applyNumberFormat="1" applyFont="1" applyBorder="1" applyAlignment="1">
      <alignment vertical="center" shrinkToFit="1"/>
    </xf>
    <xf numFmtId="178" fontId="3" fillId="0" borderId="27" xfId="0" applyNumberFormat="1" applyFont="1" applyBorder="1">
      <alignment vertical="center"/>
    </xf>
    <xf numFmtId="178" fontId="3" fillId="0" borderId="13" xfId="0" applyNumberFormat="1" applyFont="1" applyBorder="1" applyAlignment="1">
      <alignment horizontal="center" shrinkToFit="1"/>
    </xf>
    <xf numFmtId="178" fontId="3" fillId="0" borderId="12" xfId="0" applyNumberFormat="1" applyFont="1" applyBorder="1" applyAlignment="1">
      <alignment horizontal="left"/>
    </xf>
    <xf numFmtId="41" fontId="3" fillId="0" borderId="0" xfId="43" applyNumberFormat="1" applyFont="1" applyAlignment="1" applyProtection="1">
      <alignment horizontal="right" shrinkToFit="1"/>
      <protection locked="0"/>
    </xf>
    <xf numFmtId="0" fontId="5" fillId="0" borderId="10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41" fontId="3" fillId="0" borderId="10" xfId="43" applyNumberFormat="1" applyFont="1" applyBorder="1" applyAlignment="1" applyProtection="1">
      <alignment horizontal="right" shrinkToFit="1"/>
      <protection locked="0"/>
    </xf>
    <xf numFmtId="177" fontId="3" fillId="0" borderId="0" xfId="0" quotePrefix="1" applyNumberFormat="1" applyFont="1" applyAlignment="1" applyProtection="1">
      <alignment horizontal="right"/>
      <protection locked="0"/>
    </xf>
    <xf numFmtId="177" fontId="3" fillId="0" borderId="10" xfId="0" applyNumberFormat="1" applyFont="1" applyBorder="1" applyAlignment="1"/>
    <xf numFmtId="177" fontId="3" fillId="0" borderId="0" xfId="43" applyNumberFormat="1" applyFont="1" applyAlignment="1">
      <alignment vertical="center" shrinkToFit="1"/>
    </xf>
    <xf numFmtId="177" fontId="3" fillId="0" borderId="0" xfId="43" applyNumberFormat="1" applyFont="1" applyAlignment="1">
      <alignment horizontal="center" vertical="center"/>
    </xf>
    <xf numFmtId="177" fontId="3" fillId="24" borderId="0" xfId="43" applyNumberFormat="1" applyFont="1" applyFill="1">
      <alignment vertical="center"/>
    </xf>
    <xf numFmtId="177" fontId="3" fillId="0" borderId="30" xfId="43" applyNumberFormat="1" applyFont="1" applyBorder="1">
      <alignment vertical="center"/>
    </xf>
    <xf numFmtId="177" fontId="3" fillId="0" borderId="23" xfId="43" applyNumberFormat="1" applyFont="1" applyBorder="1">
      <alignment vertical="center"/>
    </xf>
    <xf numFmtId="177" fontId="3" fillId="0" borderId="19" xfId="43" applyNumberFormat="1" applyFont="1" applyBorder="1" applyAlignment="1">
      <alignment vertical="center" shrinkToFit="1"/>
    </xf>
    <xf numFmtId="177" fontId="3" fillId="0" borderId="0" xfId="43" applyNumberFormat="1" applyFont="1" applyAlignment="1">
      <alignment horizontal="center" vertical="center" shrinkToFit="1"/>
    </xf>
    <xf numFmtId="177" fontId="3" fillId="0" borderId="16" xfId="43" applyNumberFormat="1" applyFont="1" applyBorder="1" applyAlignment="1">
      <alignment horizontal="center" shrinkToFit="1"/>
    </xf>
    <xf numFmtId="177" fontId="3" fillId="0" borderId="26" xfId="43" applyNumberFormat="1" applyFont="1" applyBorder="1">
      <alignment vertical="center"/>
    </xf>
    <xf numFmtId="177" fontId="3" fillId="0" borderId="17" xfId="43" applyNumberFormat="1" applyFont="1" applyBorder="1">
      <alignment vertical="center"/>
    </xf>
    <xf numFmtId="177" fontId="3" fillId="0" borderId="11" xfId="43" applyNumberFormat="1" applyFont="1" applyBorder="1" applyAlignment="1">
      <alignment horizontal="right" vertical="center"/>
    </xf>
    <xf numFmtId="177" fontId="3" fillId="0" borderId="21" xfId="43" applyNumberFormat="1" applyFont="1" applyBorder="1" applyAlignment="1">
      <alignment horizontal="right" vertical="center"/>
    </xf>
    <xf numFmtId="177" fontId="3" fillId="0" borderId="0" xfId="43" applyNumberFormat="1" applyFont="1" applyAlignment="1">
      <alignment horizontal="center" shrinkToFit="1"/>
    </xf>
    <xf numFmtId="177" fontId="3" fillId="0" borderId="13" xfId="43" applyNumberFormat="1" applyFont="1" applyBorder="1" applyAlignment="1">
      <alignment horizontal="right" vertical="center"/>
    </xf>
    <xf numFmtId="177" fontId="3" fillId="0" borderId="27" xfId="43" applyNumberFormat="1" applyFont="1" applyBorder="1" applyAlignment="1" applyProtection="1">
      <alignment horizontal="right" vertical="center"/>
      <protection locked="0"/>
    </xf>
    <xf numFmtId="178" fontId="3" fillId="0" borderId="10" xfId="43" applyNumberFormat="1" applyFont="1" applyBorder="1">
      <alignment vertical="center"/>
    </xf>
    <xf numFmtId="178" fontId="5" fillId="0" borderId="10" xfId="43" applyNumberFormat="1" applyFont="1" applyBorder="1" applyAlignment="1">
      <alignment horizontal="left"/>
    </xf>
    <xf numFmtId="178" fontId="3" fillId="0" borderId="11" xfId="43" applyNumberFormat="1" applyFont="1" applyBorder="1" applyAlignment="1">
      <alignment horizontal="left"/>
    </xf>
    <xf numFmtId="178" fontId="3" fillId="0" borderId="12" xfId="43" applyNumberFormat="1" applyFont="1" applyBorder="1">
      <alignment vertical="center"/>
    </xf>
    <xf numFmtId="178" fontId="3" fillId="0" borderId="19" xfId="43" applyNumberFormat="1" applyFont="1" applyBorder="1">
      <alignment vertical="center"/>
    </xf>
    <xf numFmtId="178" fontId="3" fillId="0" borderId="0" xfId="43" applyNumberFormat="1" applyFont="1" applyAlignment="1">
      <alignment horizontal="center"/>
    </xf>
    <xf numFmtId="178" fontId="3" fillId="0" borderId="24" xfId="43" applyNumberFormat="1" applyFont="1" applyBorder="1" applyAlignment="1">
      <alignment horizontal="center" vertical="center"/>
    </xf>
    <xf numFmtId="178" fontId="31" fillId="0" borderId="13" xfId="43" applyNumberFormat="1" applyFont="1" applyBorder="1" applyAlignment="1">
      <alignment horizontal="right" vertical="center"/>
    </xf>
    <xf numFmtId="178" fontId="3" fillId="0" borderId="17" xfId="43" applyNumberFormat="1" applyFont="1" applyBorder="1" applyAlignment="1">
      <alignment horizontal="center"/>
    </xf>
    <xf numFmtId="178" fontId="3" fillId="0" borderId="11" xfId="43" applyNumberFormat="1" applyFont="1" applyBorder="1">
      <alignment vertical="center"/>
    </xf>
    <xf numFmtId="178" fontId="3" fillId="0" borderId="0" xfId="43" applyNumberFormat="1" applyFont="1" applyAlignment="1">
      <alignment horizontal="right"/>
    </xf>
    <xf numFmtId="178" fontId="5" fillId="0" borderId="0" xfId="43" applyNumberFormat="1" applyFont="1">
      <alignment vertical="center"/>
    </xf>
    <xf numFmtId="176" fontId="3" fillId="0" borderId="0" xfId="43" applyNumberFormat="1" applyFont="1" applyProtection="1">
      <alignment vertical="center"/>
      <protection locked="0"/>
    </xf>
    <xf numFmtId="178" fontId="3" fillId="0" borderId="11" xfId="43" applyNumberFormat="1" applyFont="1" applyBorder="1" applyAlignment="1">
      <alignment horizontal="center" vertical="center"/>
    </xf>
    <xf numFmtId="178" fontId="3" fillId="0" borderId="11" xfId="43" applyNumberFormat="1" applyFont="1" applyBorder="1" applyAlignment="1">
      <alignment horizontal="center"/>
    </xf>
    <xf numFmtId="178" fontId="3" fillId="0" borderId="13" xfId="43" applyNumberFormat="1" applyFont="1" applyBorder="1">
      <alignment vertical="center"/>
    </xf>
    <xf numFmtId="177" fontId="3" fillId="0" borderId="11" xfId="43" applyNumberFormat="1" applyFont="1" applyBorder="1" applyAlignment="1">
      <alignment horizontal="center"/>
    </xf>
    <xf numFmtId="177" fontId="29" fillId="0" borderId="13" xfId="43" applyNumberFormat="1" applyFont="1" applyBorder="1" applyAlignment="1">
      <alignment horizontal="right"/>
    </xf>
    <xf numFmtId="177" fontId="3" fillId="0" borderId="11" xfId="43" applyNumberFormat="1" applyFont="1" applyBorder="1" applyAlignment="1">
      <alignment horizontal="center" vertical="center"/>
    </xf>
    <xf numFmtId="177" fontId="3" fillId="0" borderId="10" xfId="43" applyNumberFormat="1" applyFont="1" applyBorder="1" applyAlignment="1">
      <alignment horizontal="center" vertical="center"/>
    </xf>
    <xf numFmtId="178" fontId="3" fillId="0" borderId="13" xfId="43" applyNumberFormat="1" applyFont="1" applyBorder="1" applyAlignment="1">
      <alignment horizontal="center"/>
    </xf>
    <xf numFmtId="178" fontId="3" fillId="0" borderId="13" xfId="43" applyNumberFormat="1" applyFont="1" applyBorder="1" applyAlignment="1">
      <alignment horizontal="left"/>
    </xf>
    <xf numFmtId="178" fontId="3" fillId="0" borderId="14" xfId="43" applyNumberFormat="1" applyFont="1" applyBorder="1">
      <alignment vertical="center"/>
    </xf>
    <xf numFmtId="177" fontId="3" fillId="0" borderId="11" xfId="43" applyNumberFormat="1" applyFont="1" applyBorder="1" applyAlignment="1">
      <alignment horizontal="right"/>
    </xf>
    <xf numFmtId="177" fontId="5" fillId="0" borderId="10" xfId="43" applyNumberFormat="1" applyFont="1" applyBorder="1" applyAlignment="1">
      <alignment horizontal="left"/>
    </xf>
    <xf numFmtId="177" fontId="5" fillId="0" borderId="10" xfId="43" applyNumberFormat="1" applyFont="1" applyBorder="1">
      <alignment vertical="center"/>
    </xf>
    <xf numFmtId="177" fontId="3" fillId="0" borderId="13" xfId="43" applyNumberFormat="1" applyFont="1" applyBorder="1" applyAlignment="1">
      <alignment horizontal="left"/>
    </xf>
    <xf numFmtId="41" fontId="3" fillId="0" borderId="11" xfId="43" applyNumberFormat="1" applyFont="1" applyBorder="1">
      <alignment vertical="center"/>
    </xf>
    <xf numFmtId="41" fontId="3" fillId="0" borderId="0" xfId="43" applyNumberFormat="1" applyFont="1" applyProtection="1">
      <alignment vertical="center"/>
      <protection locked="0"/>
    </xf>
    <xf numFmtId="41" fontId="3" fillId="0" borderId="0" xfId="43" quotePrefix="1" applyNumberFormat="1" applyFont="1">
      <alignment vertical="center"/>
    </xf>
    <xf numFmtId="177" fontId="5" fillId="0" borderId="0" xfId="43" applyNumberFormat="1" applyFont="1">
      <alignment vertical="center"/>
    </xf>
    <xf numFmtId="177" fontId="3" fillId="0" borderId="0" xfId="43" quotePrefix="1" applyNumberFormat="1" applyFont="1" applyAlignment="1">
      <alignment horizontal="right" vertical="center"/>
    </xf>
    <xf numFmtId="177" fontId="3" fillId="0" borderId="12" xfId="43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left" vertical="center" shrinkToFit="1"/>
    </xf>
    <xf numFmtId="177" fontId="5" fillId="0" borderId="10" xfId="0" applyNumberFormat="1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177" fontId="3" fillId="0" borderId="12" xfId="0" applyNumberFormat="1" applyFont="1" applyBorder="1" applyAlignment="1">
      <alignment horizontal="left" vertical="center" shrinkToFit="1"/>
    </xf>
    <xf numFmtId="177" fontId="5" fillId="0" borderId="0" xfId="0" applyNumberFormat="1" applyFont="1" applyAlignment="1">
      <alignment horizontal="left"/>
    </xf>
    <xf numFmtId="177" fontId="3" fillId="0" borderId="15" xfId="0" applyNumberFormat="1" applyFont="1" applyBorder="1" applyAlignment="1">
      <alignment horizontal="left" vertical="center" shrinkToFit="1"/>
    </xf>
    <xf numFmtId="177" fontId="5" fillId="0" borderId="0" xfId="0" applyNumberFormat="1" applyFont="1">
      <alignment vertical="center"/>
    </xf>
    <xf numFmtId="177" fontId="5" fillId="0" borderId="19" xfId="0" applyNumberFormat="1" applyFont="1" applyBorder="1" applyAlignment="1">
      <alignment horizontal="left" shrinkToFit="1"/>
    </xf>
    <xf numFmtId="177" fontId="3" fillId="0" borderId="19" xfId="0" applyNumberFormat="1" applyFont="1" applyBorder="1" applyAlignment="1">
      <alignment horizontal="left" shrinkToFit="1"/>
    </xf>
    <xf numFmtId="177" fontId="3" fillId="0" borderId="19" xfId="0" applyNumberFormat="1" applyFont="1" applyBorder="1" applyAlignment="1">
      <alignment horizontal="left" vertical="center" shrinkToFit="1"/>
    </xf>
    <xf numFmtId="177" fontId="5" fillId="0" borderId="0" xfId="0" applyNumberFormat="1" applyFont="1" applyProtection="1">
      <alignment vertical="center"/>
      <protection locked="0"/>
    </xf>
    <xf numFmtId="177" fontId="5" fillId="0" borderId="0" xfId="0" applyNumberFormat="1" applyFont="1" applyAlignment="1">
      <alignment horizontal="right" vertical="center"/>
    </xf>
    <xf numFmtId="177" fontId="5" fillId="0" borderId="10" xfId="0" applyNumberFormat="1" applyFont="1" applyBorder="1">
      <alignment vertical="center"/>
    </xf>
    <xf numFmtId="177" fontId="3" fillId="0" borderId="20" xfId="0" applyNumberFormat="1" applyFont="1" applyBorder="1" applyAlignment="1">
      <alignment horizontal="left" vertical="center" shrinkToFit="1"/>
    </xf>
    <xf numFmtId="38" fontId="3" fillId="0" borderId="0" xfId="44" applyFont="1" applyFill="1">
      <alignment vertical="center"/>
    </xf>
    <xf numFmtId="38" fontId="3" fillId="0" borderId="10" xfId="44" applyFont="1" applyFill="1" applyBorder="1">
      <alignment vertical="center"/>
    </xf>
    <xf numFmtId="38" fontId="3" fillId="0" borderId="22" xfId="44" applyFont="1" applyFill="1" applyBorder="1">
      <alignment vertical="center"/>
    </xf>
    <xf numFmtId="38" fontId="3" fillId="0" borderId="19" xfId="44" applyFont="1" applyFill="1" applyBorder="1">
      <alignment vertical="center"/>
    </xf>
    <xf numFmtId="38" fontId="3" fillId="0" borderId="19" xfId="44" applyFont="1" applyFill="1" applyBorder="1" applyProtection="1">
      <alignment vertical="center"/>
    </xf>
    <xf numFmtId="177" fontId="5" fillId="0" borderId="11" xfId="43" applyNumberFormat="1" applyFont="1" applyBorder="1">
      <alignment vertical="center"/>
    </xf>
    <xf numFmtId="38" fontId="5" fillId="0" borderId="19" xfId="44" applyFont="1" applyFill="1" applyBorder="1" applyProtection="1">
      <alignment vertical="center"/>
    </xf>
    <xf numFmtId="0" fontId="1" fillId="0" borderId="0" xfId="43">
      <alignment vertical="center"/>
    </xf>
    <xf numFmtId="0" fontId="1" fillId="0" borderId="19" xfId="43" applyBorder="1">
      <alignment vertical="center"/>
    </xf>
    <xf numFmtId="177" fontId="1" fillId="0" borderId="0" xfId="43" applyNumberFormat="1">
      <alignment vertical="center"/>
    </xf>
    <xf numFmtId="38" fontId="3" fillId="0" borderId="19" xfId="44" applyFont="1" applyFill="1" applyBorder="1" applyProtection="1">
      <alignment vertical="center"/>
      <protection locked="0"/>
    </xf>
    <xf numFmtId="177" fontId="3" fillId="0" borderId="0" xfId="43" applyNumberFormat="1" applyFont="1" applyAlignment="1" applyProtection="1">
      <alignment horizontal="right"/>
      <protection locked="0"/>
    </xf>
    <xf numFmtId="38" fontId="3" fillId="0" borderId="20" xfId="44" applyFont="1" applyFill="1" applyBorder="1" applyProtection="1">
      <alignment vertical="center"/>
      <protection locked="0"/>
    </xf>
    <xf numFmtId="38" fontId="3" fillId="0" borderId="0" xfId="44" applyFont="1" applyFill="1" applyProtection="1">
      <alignment vertical="center"/>
      <protection locked="0"/>
    </xf>
    <xf numFmtId="177" fontId="3" fillId="0" borderId="22" xfId="43" applyNumberFormat="1" applyFont="1" applyBorder="1" applyAlignment="1">
      <alignment horizontal="left"/>
    </xf>
    <xf numFmtId="177" fontId="3" fillId="0" borderId="16" xfId="43" applyNumberFormat="1" applyFont="1" applyBorder="1" applyAlignment="1">
      <alignment horizontal="center"/>
    </xf>
    <xf numFmtId="177" fontId="3" fillId="0" borderId="16" xfId="43" applyNumberFormat="1" applyFont="1" applyBorder="1" applyAlignment="1"/>
    <xf numFmtId="177" fontId="3" fillId="0" borderId="24" xfId="43" applyNumberFormat="1" applyFont="1" applyBorder="1" applyAlignment="1">
      <alignment horizontal="center"/>
    </xf>
    <xf numFmtId="182" fontId="3" fillId="0" borderId="15" xfId="43" applyNumberFormat="1" applyFont="1" applyBorder="1" applyAlignment="1">
      <alignment horizontal="right" shrinkToFit="1"/>
    </xf>
    <xf numFmtId="182" fontId="3" fillId="0" borderId="19" xfId="43" applyNumberFormat="1" applyFont="1" applyBorder="1" applyAlignment="1">
      <alignment horizontal="left" shrinkToFit="1"/>
    </xf>
    <xf numFmtId="41" fontId="3" fillId="0" borderId="0" xfId="43" applyNumberFormat="1" applyFont="1" applyAlignment="1" applyProtection="1">
      <alignment horizontal="right"/>
      <protection locked="0"/>
    </xf>
    <xf numFmtId="182" fontId="3" fillId="0" borderId="19" xfId="43" applyNumberFormat="1" applyFont="1" applyBorder="1" applyAlignment="1">
      <alignment vertical="center" shrinkToFit="1"/>
    </xf>
    <xf numFmtId="41" fontId="3" fillId="0" borderId="0" xfId="43" quotePrefix="1" applyNumberFormat="1" applyFont="1" applyAlignment="1" applyProtection="1">
      <alignment horizontal="right"/>
      <protection locked="0"/>
    </xf>
    <xf numFmtId="182" fontId="3" fillId="0" borderId="20" xfId="43" applyNumberFormat="1" applyFont="1" applyBorder="1" applyAlignment="1">
      <alignment vertical="center" shrinkToFit="1"/>
    </xf>
    <xf numFmtId="177" fontId="3" fillId="0" borderId="26" xfId="43" applyNumberFormat="1" applyFont="1" applyBorder="1" applyAlignment="1">
      <alignment horizontal="center" shrinkToFit="1"/>
    </xf>
    <xf numFmtId="177" fontId="3" fillId="0" borderId="19" xfId="43" applyNumberFormat="1" applyFont="1" applyBorder="1" applyAlignment="1">
      <alignment horizontal="center"/>
    </xf>
    <xf numFmtId="177" fontId="3" fillId="0" borderId="19" xfId="43" applyNumberFormat="1" applyFont="1" applyBorder="1" applyAlignment="1">
      <alignment horizontal="right" vertical="center"/>
    </xf>
    <xf numFmtId="177" fontId="3" fillId="0" borderId="19" xfId="43" quotePrefix="1" applyNumberFormat="1" applyFont="1" applyBorder="1" applyAlignment="1">
      <alignment horizontal="right"/>
    </xf>
    <xf numFmtId="41" fontId="3" fillId="0" borderId="0" xfId="43" applyNumberFormat="1" applyFont="1" applyAlignment="1" applyProtection="1">
      <protection locked="0"/>
    </xf>
    <xf numFmtId="41" fontId="3" fillId="0" borderId="0" xfId="43" quotePrefix="1" applyNumberFormat="1" applyFont="1" applyAlignment="1" applyProtection="1">
      <protection locked="0"/>
    </xf>
    <xf numFmtId="177" fontId="3" fillId="0" borderId="19" xfId="43" applyNumberFormat="1" applyFont="1" applyBorder="1" applyAlignment="1">
      <alignment horizontal="right"/>
    </xf>
    <xf numFmtId="177" fontId="29" fillId="0" borderId="19" xfId="43" applyNumberFormat="1" applyFont="1" applyBorder="1" applyAlignment="1">
      <alignment horizontal="center"/>
    </xf>
    <xf numFmtId="177" fontId="3" fillId="0" borderId="12" xfId="43" applyNumberFormat="1" applyFont="1" applyBorder="1" applyAlignment="1">
      <alignment horizontal="right" vertical="center"/>
    </xf>
    <xf numFmtId="177" fontId="5" fillId="0" borderId="11" xfId="43" applyNumberFormat="1" applyFont="1" applyBorder="1" applyAlignment="1">
      <alignment horizontal="right" vertical="center"/>
    </xf>
    <xf numFmtId="177" fontId="5" fillId="0" borderId="0" xfId="43" applyNumberFormat="1" applyFont="1" applyAlignment="1">
      <alignment horizontal="right" vertical="center"/>
    </xf>
    <xf numFmtId="177" fontId="3" fillId="0" borderId="10" xfId="43" applyNumberFormat="1" applyFont="1" applyBorder="1" applyAlignment="1">
      <alignment horizontal="right" vertical="center"/>
    </xf>
    <xf numFmtId="177" fontId="5" fillId="0" borderId="0" xfId="43" applyNumberFormat="1" applyFont="1" applyAlignment="1">
      <alignment horizontal="centerContinuous"/>
    </xf>
    <xf numFmtId="186" fontId="3" fillId="0" borderId="0" xfId="43" quotePrefix="1" applyNumberFormat="1" applyFont="1" applyAlignment="1">
      <alignment horizontal="center"/>
    </xf>
    <xf numFmtId="177" fontId="3" fillId="0" borderId="0" xfId="43" quotePrefix="1" applyNumberFormat="1" applyFont="1" applyAlignment="1">
      <alignment horizontal="center"/>
    </xf>
    <xf numFmtId="177" fontId="3" fillId="0" borderId="18" xfId="43" applyNumberFormat="1" applyFont="1" applyBorder="1" applyAlignment="1">
      <alignment horizontal="center"/>
    </xf>
    <xf numFmtId="177" fontId="3" fillId="0" borderId="15" xfId="43" applyNumberFormat="1" applyFont="1" applyBorder="1" applyAlignment="1">
      <alignment horizontal="center" vertical="center"/>
    </xf>
    <xf numFmtId="177" fontId="3" fillId="0" borderId="16" xfId="43" applyNumberFormat="1" applyFont="1" applyBorder="1">
      <alignment vertical="center"/>
    </xf>
    <xf numFmtId="177" fontId="3" fillId="0" borderId="11" xfId="43" applyNumberFormat="1" applyFont="1" applyBorder="1" applyProtection="1">
      <alignment vertical="center"/>
      <protection locked="0"/>
    </xf>
    <xf numFmtId="177" fontId="3" fillId="0" borderId="16" xfId="43" applyNumberFormat="1" applyFont="1" applyBorder="1" applyAlignment="1">
      <alignment horizontal="center" vertical="center"/>
    </xf>
    <xf numFmtId="177" fontId="3" fillId="0" borderId="12" xfId="43" applyNumberFormat="1" applyFont="1" applyBorder="1" applyAlignment="1">
      <alignment horizontal="center"/>
    </xf>
    <xf numFmtId="177" fontId="3" fillId="0" borderId="24" xfId="43" applyNumberFormat="1" applyFont="1" applyBorder="1" applyAlignment="1">
      <alignment horizontal="center" shrinkToFit="1"/>
    </xf>
    <xf numFmtId="177" fontId="3" fillId="0" borderId="15" xfId="43" applyNumberFormat="1" applyFont="1" applyBorder="1" applyAlignment="1">
      <alignment horizontal="left"/>
    </xf>
    <xf numFmtId="177" fontId="3" fillId="0" borderId="35" xfId="43" applyNumberFormat="1" applyFont="1" applyBorder="1">
      <alignment vertical="center"/>
    </xf>
    <xf numFmtId="177" fontId="3" fillId="0" borderId="10" xfId="43" applyNumberFormat="1" applyFont="1" applyBorder="1" applyAlignment="1">
      <alignment horizontal="center"/>
    </xf>
    <xf numFmtId="177" fontId="3" fillId="0" borderId="31" xfId="43" applyNumberFormat="1" applyFont="1" applyBorder="1" applyAlignment="1">
      <alignment horizontal="center"/>
    </xf>
    <xf numFmtId="177" fontId="3" fillId="0" borderId="16" xfId="43" applyNumberFormat="1" applyFont="1" applyBorder="1" applyAlignment="1">
      <alignment horizontal="right"/>
    </xf>
    <xf numFmtId="177" fontId="3" fillId="0" borderId="16" xfId="43" applyNumberFormat="1" applyFont="1" applyBorder="1" applyProtection="1">
      <alignment vertical="center"/>
      <protection locked="0"/>
    </xf>
    <xf numFmtId="179" fontId="3" fillId="0" borderId="11" xfId="43" applyNumberFormat="1" applyFont="1" applyBorder="1">
      <alignment vertical="center"/>
    </xf>
    <xf numFmtId="180" fontId="3" fillId="0" borderId="11" xfId="43" applyNumberFormat="1" applyFont="1" applyBorder="1">
      <alignment vertical="center"/>
    </xf>
    <xf numFmtId="178" fontId="3" fillId="0" borderId="10" xfId="43" applyNumberFormat="1" applyFont="1" applyBorder="1" applyAlignment="1">
      <alignment horizontal="left"/>
    </xf>
    <xf numFmtId="178" fontId="3" fillId="0" borderId="12" xfId="43" applyNumberFormat="1" applyFont="1" applyBorder="1" applyAlignment="1">
      <alignment horizontal="center"/>
    </xf>
    <xf numFmtId="178" fontId="3" fillId="0" borderId="28" xfId="43" applyNumberFormat="1" applyFont="1" applyBorder="1">
      <alignment vertical="center"/>
    </xf>
    <xf numFmtId="178" fontId="3" fillId="0" borderId="29" xfId="43" applyNumberFormat="1" applyFont="1" applyBorder="1" applyAlignment="1">
      <alignment horizontal="center"/>
    </xf>
    <xf numFmtId="178" fontId="3" fillId="0" borderId="31" xfId="43" applyNumberFormat="1" applyFont="1" applyBorder="1" applyAlignment="1">
      <alignment horizontal="center"/>
    </xf>
    <xf numFmtId="178" fontId="5" fillId="0" borderId="0" xfId="43" applyNumberFormat="1" applyFont="1" applyAlignment="1">
      <alignment horizontal="left"/>
    </xf>
    <xf numFmtId="178" fontId="5" fillId="0" borderId="0" xfId="43" applyNumberFormat="1" applyFont="1" applyAlignment="1">
      <alignment horizontal="center" shrinkToFit="1"/>
    </xf>
    <xf numFmtId="178" fontId="5" fillId="0" borderId="11" xfId="43" applyNumberFormat="1" applyFont="1" applyBorder="1">
      <alignment vertical="center"/>
    </xf>
    <xf numFmtId="41" fontId="5" fillId="0" borderId="0" xfId="43" applyNumberFormat="1" applyFont="1" applyAlignment="1">
      <alignment horizontal="center" vertical="center"/>
    </xf>
    <xf numFmtId="41" fontId="5" fillId="0" borderId="0" xfId="43" applyNumberFormat="1" applyFont="1">
      <alignment vertical="center"/>
    </xf>
    <xf numFmtId="0" fontId="3" fillId="0" borderId="0" xfId="43" applyFont="1">
      <alignment vertical="center"/>
    </xf>
    <xf numFmtId="177" fontId="3" fillId="0" borderId="0" xfId="43" applyNumberFormat="1" applyFont="1" applyAlignment="1">
      <alignment horizontal="left" vertical="center"/>
    </xf>
    <xf numFmtId="41" fontId="3" fillId="0" borderId="0" xfId="43" quotePrefix="1" applyNumberFormat="1" applyFont="1" applyAlignment="1">
      <alignment horizontal="right" vertical="center"/>
    </xf>
    <xf numFmtId="41" fontId="3" fillId="0" borderId="11" xfId="43" quotePrefix="1" applyNumberFormat="1" applyFont="1" applyBorder="1" applyAlignment="1">
      <alignment horizontal="right"/>
    </xf>
    <xf numFmtId="41" fontId="3" fillId="0" borderId="11" xfId="43" applyNumberFormat="1" applyFont="1" applyBorder="1" applyAlignment="1">
      <alignment horizontal="right"/>
    </xf>
    <xf numFmtId="41" fontId="3" fillId="0" borderId="14" xfId="43" applyNumberFormat="1" applyFont="1" applyBorder="1" applyProtection="1">
      <alignment vertical="center"/>
      <protection locked="0"/>
    </xf>
    <xf numFmtId="41" fontId="3" fillId="0" borderId="10" xfId="43" applyNumberFormat="1" applyFont="1" applyBorder="1" applyProtection="1">
      <alignment vertical="center"/>
      <protection locked="0"/>
    </xf>
    <xf numFmtId="183" fontId="3" fillId="0" borderId="0" xfId="43" applyNumberFormat="1" applyFont="1" applyAlignment="1" applyProtection="1">
      <alignment horizontal="right"/>
      <protection locked="0"/>
    </xf>
    <xf numFmtId="178" fontId="3" fillId="0" borderId="0" xfId="43" applyNumberFormat="1" applyFont="1" applyAlignment="1">
      <alignment vertical="center" shrinkToFit="1"/>
    </xf>
    <xf numFmtId="178" fontId="3" fillId="0" borderId="0" xfId="43" applyNumberFormat="1" applyFont="1" applyAlignment="1">
      <alignment horizontal="left" shrinkToFit="1"/>
    </xf>
    <xf numFmtId="177" fontId="3" fillId="0" borderId="33" xfId="43" applyNumberFormat="1" applyFont="1" applyBorder="1" applyAlignment="1"/>
    <xf numFmtId="0" fontId="5" fillId="0" borderId="0" xfId="0" applyFont="1" applyAlignment="1">
      <alignment horizontal="center"/>
    </xf>
    <xf numFmtId="177" fontId="5" fillId="0" borderId="0" xfId="43" applyNumberFormat="1" applyFont="1" applyAlignment="1">
      <alignment horizontal="center"/>
    </xf>
    <xf numFmtId="177" fontId="3" fillId="0" borderId="10" xfId="43" applyNumberFormat="1" applyFont="1" applyBorder="1" applyAlignment="1">
      <alignment horizontal="left"/>
    </xf>
    <xf numFmtId="177" fontId="3" fillId="0" borderId="19" xfId="43" applyNumberFormat="1" applyFont="1" applyBorder="1" applyAlignment="1">
      <alignment horizontal="center" vertical="center"/>
    </xf>
    <xf numFmtId="178" fontId="3" fillId="0" borderId="10" xfId="43" applyNumberFormat="1" applyFont="1" applyBorder="1" applyAlignment="1">
      <alignment horizontal="right"/>
    </xf>
    <xf numFmtId="177" fontId="3" fillId="0" borderId="0" xfId="43" applyNumberFormat="1" applyFont="1" applyAlignment="1">
      <alignment horizontal="left" shrinkToFit="1"/>
    </xf>
    <xf numFmtId="177" fontId="3" fillId="0" borderId="29" xfId="43" applyNumberFormat="1" applyFont="1" applyBorder="1" applyAlignment="1">
      <alignment horizontal="center"/>
    </xf>
    <xf numFmtId="177" fontId="3" fillId="0" borderId="13" xfId="43" applyNumberFormat="1" applyFont="1" applyBorder="1" applyAlignment="1">
      <alignment horizontal="center"/>
    </xf>
    <xf numFmtId="185" fontId="3" fillId="0" borderId="0" xfId="43" applyNumberFormat="1" applyFont="1" applyAlignment="1">
      <alignment vertical="center" shrinkToFit="1"/>
    </xf>
    <xf numFmtId="185" fontId="3" fillId="0" borderId="0" xfId="0" applyNumberFormat="1" applyFont="1" applyAlignment="1" applyProtection="1">
      <alignment horizontal="right"/>
      <protection locked="0"/>
    </xf>
    <xf numFmtId="187" fontId="3" fillId="0" borderId="0" xfId="0" applyNumberFormat="1" applyFont="1">
      <alignment vertical="center"/>
    </xf>
    <xf numFmtId="187" fontId="3" fillId="0" borderId="0" xfId="43" applyNumberFormat="1" applyFont="1" applyAlignment="1">
      <alignment vertical="center" shrinkToFit="1"/>
    </xf>
    <xf numFmtId="187" fontId="3" fillId="0" borderId="11" xfId="43" applyNumberFormat="1" applyFont="1" applyBorder="1" applyAlignment="1"/>
    <xf numFmtId="41" fontId="3" fillId="0" borderId="0" xfId="43" quotePrefix="1" applyNumberFormat="1" applyFont="1" applyAlignment="1" applyProtection="1">
      <alignment horizontal="right" vertical="center"/>
      <protection locked="0"/>
    </xf>
    <xf numFmtId="177" fontId="3" fillId="0" borderId="12" xfId="43" applyNumberFormat="1" applyFont="1" applyBorder="1" applyProtection="1">
      <alignment vertical="center"/>
      <protection locked="0"/>
    </xf>
    <xf numFmtId="177" fontId="3" fillId="0" borderId="35" xfId="43" applyNumberFormat="1" applyFont="1" applyBorder="1" applyProtection="1">
      <alignment vertical="center"/>
      <protection locked="0"/>
    </xf>
    <xf numFmtId="178" fontId="3" fillId="0" borderId="16" xfId="47" applyNumberFormat="1" applyFont="1" applyFill="1" applyBorder="1">
      <alignment vertical="center"/>
    </xf>
    <xf numFmtId="178" fontId="3" fillId="0" borderId="16" xfId="47" applyNumberFormat="1" applyFont="1" applyFill="1" applyBorder="1" applyProtection="1">
      <alignment vertical="center"/>
    </xf>
    <xf numFmtId="42" fontId="3" fillId="0" borderId="0" xfId="43" applyNumberFormat="1" applyFont="1" applyAlignment="1">
      <alignment horizontal="right" vertical="center"/>
    </xf>
    <xf numFmtId="178" fontId="5" fillId="0" borderId="0" xfId="43" applyNumberFormat="1" applyFont="1" applyAlignment="1">
      <alignment horizontal="left" shrinkToFit="1"/>
    </xf>
    <xf numFmtId="41" fontId="5" fillId="0" borderId="11" xfId="43" applyNumberFormat="1" applyFont="1" applyBorder="1">
      <alignment vertical="center"/>
    </xf>
    <xf numFmtId="41" fontId="3" fillId="0" borderId="11" xfId="43" applyNumberFormat="1" applyFont="1" applyBorder="1" applyAlignment="1">
      <alignment horizontal="right" vertical="center"/>
    </xf>
    <xf numFmtId="41" fontId="3" fillId="0" borderId="0" xfId="43" applyNumberFormat="1" applyFont="1" applyAlignment="1">
      <alignment horizontal="right" shrinkToFit="1"/>
    </xf>
    <xf numFmtId="178" fontId="31" fillId="0" borderId="0" xfId="43" applyNumberFormat="1" applyFont="1" applyAlignment="1">
      <alignment horizontal="left" wrapText="1"/>
    </xf>
    <xf numFmtId="178" fontId="3" fillId="0" borderId="10" xfId="43" applyNumberFormat="1" applyFont="1" applyBorder="1" applyAlignment="1">
      <alignment horizontal="left" shrinkToFit="1"/>
    </xf>
    <xf numFmtId="178" fontId="34" fillId="0" borderId="27" xfId="43" applyNumberFormat="1" applyFont="1" applyBorder="1" applyAlignment="1"/>
    <xf numFmtId="178" fontId="3" fillId="0" borderId="27" xfId="43" applyNumberFormat="1" applyFont="1" applyBorder="1" applyAlignment="1"/>
    <xf numFmtId="178" fontId="29" fillId="0" borderId="0" xfId="43" applyNumberFormat="1" applyFont="1" applyAlignment="1">
      <alignment horizontal="left" wrapText="1"/>
    </xf>
    <xf numFmtId="178" fontId="34" fillId="0" borderId="0" xfId="43" applyNumberFormat="1" applyFont="1" applyAlignment="1"/>
    <xf numFmtId="41" fontId="5" fillId="0" borderId="11" xfId="43" quotePrefix="1" applyNumberFormat="1" applyFont="1" applyBorder="1" applyAlignment="1" applyProtection="1">
      <alignment horizontal="right"/>
      <protection locked="0"/>
    </xf>
    <xf numFmtId="41" fontId="5" fillId="0" borderId="0" xfId="43" quotePrefix="1" applyNumberFormat="1" applyFont="1" applyAlignment="1" applyProtection="1">
      <alignment horizontal="right"/>
      <protection locked="0"/>
    </xf>
    <xf numFmtId="41" fontId="3" fillId="0" borderId="11" xfId="43" quotePrefix="1" applyNumberFormat="1" applyFont="1" applyBorder="1" applyAlignment="1" applyProtection="1">
      <alignment horizontal="right"/>
      <protection locked="0"/>
    </xf>
    <xf numFmtId="177" fontId="3" fillId="0" borderId="13" xfId="43" applyNumberFormat="1" applyFont="1" applyBorder="1" applyAlignment="1">
      <alignment horizontal="center" vertical="center"/>
    </xf>
    <xf numFmtId="177" fontId="3" fillId="0" borderId="10" xfId="43" applyNumberFormat="1" applyFont="1" applyBorder="1" applyAlignment="1" applyProtection="1">
      <alignment horizontal="right"/>
      <protection locked="0"/>
    </xf>
    <xf numFmtId="178" fontId="3" fillId="0" borderId="10" xfId="43" applyNumberFormat="1" applyFont="1" applyBorder="1" applyAlignment="1">
      <alignment vertical="center" shrinkToFit="1"/>
    </xf>
    <xf numFmtId="178" fontId="3" fillId="0" borderId="12" xfId="43" applyNumberFormat="1" applyFont="1" applyBorder="1" applyAlignment="1">
      <alignment vertical="center" shrinkToFit="1"/>
    </xf>
    <xf numFmtId="178" fontId="3" fillId="0" borderId="18" xfId="43" applyNumberFormat="1" applyFont="1" applyBorder="1" applyAlignment="1">
      <alignment horizontal="center"/>
    </xf>
    <xf numFmtId="177" fontId="3" fillId="0" borderId="20" xfId="43" applyNumberFormat="1" applyFont="1" applyBorder="1" applyAlignment="1">
      <alignment horizontal="left"/>
    </xf>
    <xf numFmtId="9" fontId="3" fillId="0" borderId="0" xfId="48" applyFont="1">
      <alignment vertical="center"/>
    </xf>
    <xf numFmtId="38" fontId="3" fillId="0" borderId="0" xfId="47" applyFont="1" applyFill="1" applyBorder="1" applyAlignment="1">
      <alignment horizontal="right" vertical="center"/>
    </xf>
    <xf numFmtId="178" fontId="35" fillId="0" borderId="10" xfId="43" applyNumberFormat="1" applyFont="1" applyBorder="1" applyAlignment="1">
      <alignment horizontal="center"/>
    </xf>
    <xf numFmtId="177" fontId="35" fillId="0" borderId="20" xfId="43" applyNumberFormat="1" applyFont="1" applyBorder="1" applyAlignment="1">
      <alignment horizontal="left"/>
    </xf>
    <xf numFmtId="178" fontId="35" fillId="0" borderId="10" xfId="43" applyNumberFormat="1" applyFont="1" applyBorder="1" applyAlignment="1">
      <alignment horizontal="left"/>
    </xf>
    <xf numFmtId="178" fontId="35" fillId="0" borderId="14" xfId="0" applyNumberFormat="1" applyFont="1" applyBorder="1">
      <alignment vertical="center"/>
    </xf>
    <xf numFmtId="178" fontId="35" fillId="0" borderId="10" xfId="0" applyNumberFormat="1" applyFont="1" applyBorder="1">
      <alignment vertical="center"/>
    </xf>
    <xf numFmtId="38" fontId="35" fillId="0" borderId="14" xfId="47" applyFont="1" applyFill="1" applyBorder="1" applyAlignment="1">
      <alignment vertical="center"/>
    </xf>
    <xf numFmtId="177" fontId="3" fillId="0" borderId="20" xfId="43" applyNumberFormat="1" applyFont="1" applyBorder="1" applyAlignment="1">
      <alignment horizontal="center"/>
    </xf>
    <xf numFmtId="187" fontId="3" fillId="0" borderId="14" xfId="48" applyNumberFormat="1" applyFont="1" applyFill="1" applyBorder="1">
      <alignment vertical="center"/>
    </xf>
    <xf numFmtId="186" fontId="3" fillId="24" borderId="0" xfId="43" quotePrefix="1" applyNumberFormat="1" applyFont="1" applyFill="1" applyAlignment="1">
      <alignment horizontal="center"/>
    </xf>
    <xf numFmtId="177" fontId="3" fillId="24" borderId="0" xfId="43" applyNumberFormat="1" applyFont="1" applyFill="1" applyProtection="1">
      <alignment vertical="center"/>
      <protection locked="0"/>
    </xf>
    <xf numFmtId="186" fontId="36" fillId="0" borderId="0" xfId="43" quotePrefix="1" applyNumberFormat="1" applyFont="1" applyAlignment="1">
      <alignment horizontal="center"/>
    </xf>
    <xf numFmtId="186" fontId="3" fillId="0" borderId="19" xfId="43" quotePrefix="1" applyNumberFormat="1" applyFont="1" applyBorder="1" applyAlignment="1">
      <alignment horizontal="center"/>
    </xf>
    <xf numFmtId="38" fontId="3" fillId="0" borderId="11" xfId="44" applyFont="1" applyFill="1" applyBorder="1" applyProtection="1">
      <alignment vertical="center"/>
    </xf>
    <xf numFmtId="38" fontId="3" fillId="0" borderId="0" xfId="44" applyFont="1" applyFill="1" applyBorder="1">
      <alignment vertical="center"/>
    </xf>
    <xf numFmtId="177" fontId="3" fillId="0" borderId="21" xfId="43" applyNumberFormat="1" applyFont="1" applyBorder="1" applyAlignment="1">
      <alignment horizontal="center" vertical="center"/>
    </xf>
    <xf numFmtId="41" fontId="3" fillId="0" borderId="0" xfId="43" applyNumberFormat="1" applyFont="1" applyAlignment="1" applyProtection="1">
      <alignment vertical="center" shrinkToFit="1"/>
      <protection locked="0"/>
    </xf>
    <xf numFmtId="178" fontId="3" fillId="0" borderId="20" xfId="43" applyNumberFormat="1" applyFont="1" applyBorder="1">
      <alignment vertical="center"/>
    </xf>
    <xf numFmtId="178" fontId="3" fillId="0" borderId="14" xfId="43" applyNumberFormat="1" applyFont="1" applyBorder="1" applyAlignment="1">
      <alignment horizontal="center" vertical="center"/>
    </xf>
    <xf numFmtId="176" fontId="3" fillId="0" borderId="10" xfId="43" applyNumberFormat="1" applyFont="1" applyBorder="1" applyProtection="1">
      <alignment vertical="center"/>
      <protection locked="0"/>
    </xf>
    <xf numFmtId="177" fontId="3" fillId="0" borderId="14" xfId="43" applyNumberFormat="1" applyFont="1" applyBorder="1" applyAlignment="1">
      <alignment horizontal="center" vertical="center"/>
    </xf>
    <xf numFmtId="41" fontId="3" fillId="0" borderId="10" xfId="43" applyNumberFormat="1" applyFont="1" applyBorder="1" applyAlignment="1" applyProtection="1">
      <alignment horizontal="right" vertical="center"/>
      <protection locked="0"/>
    </xf>
    <xf numFmtId="178" fontId="3" fillId="0" borderId="16" xfId="47" applyNumberFormat="1" applyFont="1" applyFill="1" applyBorder="1" applyAlignment="1">
      <alignment vertical="center"/>
    </xf>
    <xf numFmtId="38" fontId="3" fillId="0" borderId="0" xfId="47" applyFont="1" applyFill="1" applyAlignment="1">
      <alignment horizontal="right" vertical="center"/>
    </xf>
    <xf numFmtId="38" fontId="3" fillId="0" borderId="0" xfId="47" applyFont="1" applyFill="1" applyAlignment="1" applyProtection="1">
      <alignment horizontal="right" vertical="center"/>
      <protection locked="0"/>
    </xf>
    <xf numFmtId="38" fontId="5" fillId="0" borderId="0" xfId="47" applyFont="1" applyFill="1" applyAlignment="1">
      <alignment horizontal="right" vertical="center"/>
    </xf>
    <xf numFmtId="41" fontId="3" fillId="0" borderId="13" xfId="43" applyNumberFormat="1" applyFont="1" applyBorder="1">
      <alignment vertical="center"/>
    </xf>
    <xf numFmtId="41" fontId="3" fillId="0" borderId="12" xfId="43" applyNumberFormat="1" applyFont="1" applyBorder="1">
      <alignment vertical="center"/>
    </xf>
    <xf numFmtId="178" fontId="3" fillId="0" borderId="16" xfId="44" applyNumberFormat="1" applyFont="1" applyFill="1" applyBorder="1" applyAlignment="1">
      <alignment vertical="center"/>
    </xf>
    <xf numFmtId="178" fontId="3" fillId="0" borderId="16" xfId="43" applyNumberFormat="1" applyFont="1" applyBorder="1">
      <alignment vertical="center"/>
    </xf>
    <xf numFmtId="178" fontId="3" fillId="0" borderId="16" xfId="46" applyNumberFormat="1" applyFont="1" applyBorder="1" applyAlignment="1">
      <alignment vertical="center"/>
    </xf>
    <xf numFmtId="38" fontId="3" fillId="0" borderId="11" xfId="47" applyFont="1" applyFill="1" applyBorder="1">
      <alignment vertical="center"/>
    </xf>
    <xf numFmtId="182" fontId="3" fillId="0" borderId="19" xfId="43" applyNumberFormat="1" applyFont="1" applyBorder="1" applyAlignment="1">
      <alignment horizontal="center"/>
    </xf>
    <xf numFmtId="177" fontId="3" fillId="0" borderId="13" xfId="43" applyNumberFormat="1" applyFont="1" applyBorder="1" applyAlignment="1">
      <alignment horizontal="center" shrinkToFit="1"/>
    </xf>
    <xf numFmtId="177" fontId="3" fillId="25" borderId="0" xfId="43" applyNumberFormat="1" applyFont="1" applyFill="1" applyAlignment="1">
      <alignment horizontal="center"/>
    </xf>
    <xf numFmtId="177" fontId="3" fillId="25" borderId="11" xfId="43" applyNumberFormat="1" applyFont="1" applyFill="1" applyBorder="1">
      <alignment vertical="center"/>
    </xf>
    <xf numFmtId="177" fontId="3" fillId="25" borderId="0" xfId="43" applyNumberFormat="1" applyFont="1" applyFill="1">
      <alignment vertical="center"/>
    </xf>
    <xf numFmtId="41" fontId="5" fillId="0" borderId="0" xfId="43" quotePrefix="1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/>
    </xf>
    <xf numFmtId="176" fontId="3" fillId="0" borderId="28" xfId="0" applyNumberFormat="1" applyFont="1" applyBorder="1" applyAlignment="1">
      <alignment horizontal="center"/>
    </xf>
    <xf numFmtId="176" fontId="3" fillId="0" borderId="22" xfId="0" applyNumberFormat="1" applyFont="1" applyBorder="1" applyAlignment="1">
      <alignment horizontal="center"/>
    </xf>
    <xf numFmtId="177" fontId="5" fillId="0" borderId="0" xfId="43" applyNumberFormat="1" applyFont="1" applyAlignment="1">
      <alignment horizontal="center"/>
    </xf>
    <xf numFmtId="177" fontId="3" fillId="0" borderId="10" xfId="43" applyNumberFormat="1" applyFont="1" applyBorder="1" applyAlignment="1">
      <alignment horizontal="left"/>
    </xf>
    <xf numFmtId="177" fontId="3" fillId="0" borderId="10" xfId="43" applyNumberFormat="1" applyFont="1" applyBorder="1" applyAlignment="1">
      <alignment horizontal="center"/>
    </xf>
    <xf numFmtId="177" fontId="3" fillId="0" borderId="18" xfId="43" applyNumberFormat="1" applyFont="1" applyBorder="1" applyAlignment="1">
      <alignment horizontal="center" vertical="center"/>
    </xf>
    <xf numFmtId="177" fontId="3" fillId="0" borderId="13" xfId="43" applyNumberFormat="1" applyFont="1" applyBorder="1" applyAlignment="1">
      <alignment horizontal="center" vertical="center"/>
    </xf>
    <xf numFmtId="177" fontId="3" fillId="0" borderId="24" xfId="43" applyNumberFormat="1" applyFont="1" applyBorder="1" applyAlignment="1">
      <alignment horizontal="center" vertical="center"/>
    </xf>
    <xf numFmtId="177" fontId="3" fillId="0" borderId="17" xfId="43" applyNumberFormat="1" applyFont="1" applyBorder="1" applyAlignment="1">
      <alignment horizontal="center" vertical="center"/>
    </xf>
    <xf numFmtId="177" fontId="3" fillId="0" borderId="34" xfId="43" applyNumberFormat="1" applyFont="1" applyBorder="1" applyAlignment="1">
      <alignment horizontal="center"/>
    </xf>
    <xf numFmtId="177" fontId="3" fillId="0" borderId="28" xfId="43" applyNumberFormat="1" applyFont="1" applyBorder="1" applyAlignment="1">
      <alignment horizontal="center"/>
    </xf>
    <xf numFmtId="177" fontId="3" fillId="0" borderId="18" xfId="43" applyNumberFormat="1" applyFont="1" applyBorder="1" applyAlignment="1">
      <alignment horizontal="center" vertical="center" shrinkToFit="1"/>
    </xf>
    <xf numFmtId="177" fontId="3" fillId="0" borderId="13" xfId="43" applyNumberFormat="1" applyFont="1" applyBorder="1" applyAlignment="1">
      <alignment horizontal="center" vertical="center" shrinkToFit="1"/>
    </xf>
    <xf numFmtId="177" fontId="3" fillId="0" borderId="24" xfId="43" applyNumberFormat="1" applyFont="1" applyBorder="1" applyAlignment="1">
      <alignment horizontal="center" vertical="center" shrinkToFit="1"/>
    </xf>
    <xf numFmtId="177" fontId="3" fillId="0" borderId="17" xfId="43" applyNumberFormat="1" applyFont="1" applyBorder="1" applyAlignment="1">
      <alignment horizontal="center" vertical="center" shrinkToFit="1"/>
    </xf>
    <xf numFmtId="177" fontId="3" fillId="0" borderId="23" xfId="43" applyNumberFormat="1" applyFont="1" applyBorder="1" applyAlignment="1">
      <alignment horizontal="center" vertical="center"/>
    </xf>
    <xf numFmtId="177" fontId="3" fillId="0" borderId="19" xfId="43" applyNumberFormat="1" applyFont="1" applyBorder="1" applyAlignment="1">
      <alignment horizontal="center" vertical="center"/>
    </xf>
    <xf numFmtId="177" fontId="3" fillId="0" borderId="26" xfId="43" applyNumberFormat="1" applyFont="1" applyBorder="1" applyAlignment="1">
      <alignment horizontal="center" vertical="center"/>
    </xf>
    <xf numFmtId="177" fontId="3" fillId="0" borderId="21" xfId="43" applyNumberFormat="1" applyFont="1" applyBorder="1" applyAlignment="1">
      <alignment horizontal="center" vertical="center"/>
    </xf>
    <xf numFmtId="177" fontId="3" fillId="0" borderId="27" xfId="43" applyNumberFormat="1" applyFont="1" applyBorder="1" applyAlignment="1">
      <alignment horizontal="center" vertical="center"/>
    </xf>
    <xf numFmtId="177" fontId="3" fillId="0" borderId="30" xfId="43" applyNumberFormat="1" applyFont="1" applyBorder="1" applyAlignment="1">
      <alignment horizontal="center" vertical="center"/>
    </xf>
    <xf numFmtId="177" fontId="3" fillId="0" borderId="11" xfId="43" applyNumberFormat="1" applyFont="1" applyBorder="1" applyAlignment="1">
      <alignment horizontal="center" vertical="center"/>
    </xf>
    <xf numFmtId="177" fontId="3" fillId="0" borderId="0" xfId="43" applyNumberFormat="1" applyFont="1" applyAlignment="1">
      <alignment horizontal="center" vertical="center"/>
    </xf>
    <xf numFmtId="177" fontId="3" fillId="0" borderId="12" xfId="43" applyNumberFormat="1" applyFont="1" applyBorder="1" applyAlignment="1">
      <alignment horizontal="center" vertical="center"/>
    </xf>
    <xf numFmtId="178" fontId="5" fillId="0" borderId="0" xfId="43" applyNumberFormat="1" applyFont="1" applyAlignment="1">
      <alignment horizontal="center"/>
    </xf>
    <xf numFmtId="178" fontId="3" fillId="0" borderId="34" xfId="43" applyNumberFormat="1" applyFont="1" applyBorder="1" applyAlignment="1">
      <alignment horizontal="center"/>
    </xf>
    <xf numFmtId="178" fontId="3" fillId="0" borderId="28" xfId="43" applyNumberFormat="1" applyFont="1" applyBorder="1" applyAlignment="1">
      <alignment horizontal="center"/>
    </xf>
    <xf numFmtId="178" fontId="3" fillId="0" borderId="22" xfId="43" applyNumberFormat="1" applyFont="1" applyBorder="1" applyAlignment="1">
      <alignment horizontal="center"/>
    </xf>
    <xf numFmtId="178" fontId="3" fillId="0" borderId="18" xfId="43" applyNumberFormat="1" applyFont="1" applyBorder="1" applyAlignment="1">
      <alignment horizontal="center" vertical="center"/>
    </xf>
    <xf numFmtId="178" fontId="3" fillId="0" borderId="13" xfId="43" applyNumberFormat="1" applyFont="1" applyBorder="1" applyAlignment="1">
      <alignment horizontal="center" vertical="center"/>
    </xf>
    <xf numFmtId="177" fontId="3" fillId="0" borderId="34" xfId="43" applyNumberFormat="1" applyFont="1" applyBorder="1" applyAlignment="1">
      <alignment horizontal="center" vertical="center"/>
    </xf>
    <xf numFmtId="177" fontId="3" fillId="0" borderId="28" xfId="43" applyNumberFormat="1" applyFont="1" applyBorder="1" applyAlignment="1">
      <alignment horizontal="center" vertical="center"/>
    </xf>
    <xf numFmtId="178" fontId="3" fillId="0" borderId="24" xfId="43" applyNumberFormat="1" applyFont="1" applyBorder="1" applyAlignment="1">
      <alignment horizontal="center" vertical="center"/>
    </xf>
    <xf numFmtId="178" fontId="3" fillId="0" borderId="17" xfId="43" applyNumberFormat="1" applyFont="1" applyBorder="1" applyAlignment="1">
      <alignment horizontal="center" vertical="center"/>
    </xf>
    <xf numFmtId="177" fontId="3" fillId="0" borderId="22" xfId="43" applyNumberFormat="1" applyFont="1" applyBorder="1" applyAlignment="1">
      <alignment horizontal="center"/>
    </xf>
    <xf numFmtId="177" fontId="30" fillId="0" borderId="0" xfId="43" applyNumberFormat="1" applyFont="1" applyAlignment="1">
      <alignment horizontal="center"/>
    </xf>
    <xf numFmtId="178" fontId="3" fillId="0" borderId="10" xfId="43" applyNumberFormat="1" applyFont="1" applyBorder="1" applyAlignment="1">
      <alignment horizontal="right"/>
    </xf>
    <xf numFmtId="178" fontId="3" fillId="0" borderId="23" xfId="43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/>
    </xf>
    <xf numFmtId="177" fontId="3" fillId="0" borderId="0" xfId="43" applyNumberFormat="1" applyFont="1" applyAlignment="1">
      <alignment horizontal="left" shrinkToFit="1"/>
    </xf>
    <xf numFmtId="0" fontId="1" fillId="0" borderId="19" xfId="43" applyBorder="1" applyAlignment="1">
      <alignment horizontal="left" vertical="center" shrinkToFit="1"/>
    </xf>
    <xf numFmtId="38" fontId="3" fillId="0" borderId="24" xfId="44" applyFont="1" applyFill="1" applyBorder="1" applyAlignment="1" applyProtection="1">
      <alignment horizontal="center" vertical="center"/>
    </xf>
    <xf numFmtId="38" fontId="3" fillId="0" borderId="17" xfId="44" applyFont="1" applyFill="1" applyBorder="1" applyAlignment="1" applyProtection="1">
      <alignment horizontal="center" vertical="center"/>
    </xf>
    <xf numFmtId="177" fontId="3" fillId="0" borderId="10" xfId="43" applyNumberFormat="1" applyFont="1" applyBorder="1" applyAlignment="1">
      <alignment horizontal="center" vertical="center"/>
    </xf>
    <xf numFmtId="177" fontId="3" fillId="0" borderId="29" xfId="43" applyNumberFormat="1" applyFont="1" applyBorder="1" applyAlignment="1">
      <alignment horizontal="center"/>
    </xf>
    <xf numFmtId="177" fontId="3" fillId="0" borderId="33" xfId="43" applyNumberFormat="1" applyFont="1" applyBorder="1" applyAlignment="1">
      <alignment horizontal="center"/>
    </xf>
    <xf numFmtId="177" fontId="3" fillId="0" borderId="32" xfId="43" applyNumberFormat="1" applyFont="1" applyBorder="1" applyAlignment="1">
      <alignment horizontal="center"/>
    </xf>
    <xf numFmtId="177" fontId="3" fillId="0" borderId="13" xfId="43" applyNumberFormat="1" applyFont="1" applyBorder="1" applyAlignment="1">
      <alignment horizontal="center"/>
    </xf>
    <xf numFmtId="177" fontId="3" fillId="0" borderId="26" xfId="43" applyNumberFormat="1" applyFont="1" applyBorder="1" applyAlignment="1">
      <alignment horizontal="center"/>
    </xf>
    <xf numFmtId="177" fontId="3" fillId="0" borderId="12" xfId="43" applyNumberFormat="1" applyFont="1" applyBorder="1" applyAlignment="1">
      <alignment horizontal="center"/>
    </xf>
    <xf numFmtId="178" fontId="3" fillId="0" borderId="21" xfId="43" applyNumberFormat="1" applyFont="1" applyBorder="1" applyAlignment="1">
      <alignment horizontal="center" vertical="center"/>
    </xf>
    <xf numFmtId="177" fontId="5" fillId="0" borderId="19" xfId="43" applyNumberFormat="1" applyFont="1" applyBorder="1" applyAlignment="1">
      <alignment horizontal="center"/>
    </xf>
    <xf numFmtId="177" fontId="3" fillId="0" borderId="0" xfId="43" applyNumberFormat="1" applyFont="1" applyAlignment="1">
      <alignment horizontal="left"/>
    </xf>
    <xf numFmtId="177" fontId="3" fillId="0" borderId="19" xfId="43" applyNumberFormat="1" applyFont="1" applyBorder="1" applyAlignment="1">
      <alignment horizontal="left"/>
    </xf>
    <xf numFmtId="178" fontId="5" fillId="0" borderId="0" xfId="0" applyNumberFormat="1" applyFont="1" applyAlignment="1">
      <alignment horizontal="center"/>
    </xf>
    <xf numFmtId="178" fontId="3" fillId="0" borderId="23" xfId="0" applyNumberFormat="1" applyFont="1" applyBorder="1" applyAlignment="1">
      <alignment horizontal="center" vertical="center"/>
    </xf>
    <xf numFmtId="178" fontId="3" fillId="0" borderId="16" xfId="0" applyNumberFormat="1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178" fontId="3" fillId="0" borderId="24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7" fontId="5" fillId="0" borderId="0" xfId="43" applyNumberFormat="1" applyFont="1" applyAlignment="1">
      <alignment horizontal="center" vertical="center"/>
    </xf>
    <xf numFmtId="177" fontId="5" fillId="0" borderId="10" xfId="43" applyNumberFormat="1" applyFont="1" applyBorder="1" applyAlignment="1">
      <alignment horizontal="center" vertical="center"/>
    </xf>
    <xf numFmtId="0" fontId="1" fillId="0" borderId="10" xfId="43" applyBorder="1" applyAlignment="1">
      <alignment horizontal="center" vertical="center"/>
    </xf>
    <xf numFmtId="0" fontId="1" fillId="0" borderId="32" xfId="43" applyBorder="1" applyAlignment="1">
      <alignment horizontal="center"/>
    </xf>
    <xf numFmtId="177" fontId="3" fillId="0" borderId="0" xfId="43" applyNumberFormat="1" applyFont="1" applyBorder="1">
      <alignment vertical="center"/>
    </xf>
    <xf numFmtId="177" fontId="3" fillId="0" borderId="0" xfId="43" applyNumberFormat="1" applyFont="1" applyBorder="1" applyAlignment="1">
      <alignment horizontal="center"/>
    </xf>
    <xf numFmtId="42" fontId="3" fillId="0" borderId="16" xfId="43" applyNumberFormat="1" applyFont="1" applyBorder="1" applyAlignment="1">
      <alignment horizontal="right" vertical="center"/>
    </xf>
    <xf numFmtId="42" fontId="3" fillId="0" borderId="0" xfId="43" applyNumberFormat="1" applyFont="1" applyAlignment="1" applyProtection="1">
      <alignment horizontal="right" vertical="center"/>
      <protection locked="0"/>
    </xf>
    <xf numFmtId="42" fontId="3" fillId="0" borderId="11" xfId="43" applyNumberFormat="1" applyFont="1" applyBorder="1" applyAlignment="1">
      <alignment horizontal="right" vertical="center"/>
    </xf>
    <xf numFmtId="42" fontId="3" fillId="0" borderId="17" xfId="43" applyNumberFormat="1" applyFont="1" applyBorder="1" applyAlignment="1">
      <alignment horizontal="right" vertical="center"/>
    </xf>
    <xf numFmtId="42" fontId="3" fillId="0" borderId="12" xfId="43" applyNumberFormat="1" applyFont="1" applyBorder="1" applyAlignment="1" applyProtection="1">
      <alignment horizontal="right" vertical="center"/>
      <protection locked="0"/>
    </xf>
    <xf numFmtId="42" fontId="3" fillId="0" borderId="13" xfId="43" applyNumberFormat="1" applyFont="1" applyBorder="1" applyAlignment="1">
      <alignment horizontal="right"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8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7" builtinId="6"/>
    <cellStyle name="桁区切り 2" xfId="44" xr:uid="{00000000-0005-0000-0000-000021000000}"/>
    <cellStyle name="桁区切り 2 2" xfId="45" xr:uid="{00000000-0005-0000-0000-000022000000}"/>
    <cellStyle name="桁区切り 3" xfId="33" xr:uid="{00000000-0005-0000-0000-000023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00000000-0005-0000-0000-00002D000000}"/>
    <cellStyle name="標準 3" xfId="46" xr:uid="{00000000-0005-0000-0000-00002E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19</xdr:row>
      <xdr:rowOff>161925</xdr:rowOff>
    </xdr:from>
    <xdr:to>
      <xdr:col>5</xdr:col>
      <xdr:colOff>276225</xdr:colOff>
      <xdr:row>19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276225</xdr:colOff>
      <xdr:row>19</xdr:row>
      <xdr:rowOff>161925</xdr:rowOff>
    </xdr:from>
    <xdr:to>
      <xdr:col>5</xdr:col>
      <xdr:colOff>276225</xdr:colOff>
      <xdr:row>19</xdr:row>
      <xdr:rowOff>161925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276225</xdr:colOff>
      <xdr:row>19</xdr:row>
      <xdr:rowOff>161925</xdr:rowOff>
    </xdr:from>
    <xdr:to>
      <xdr:col>5</xdr:col>
      <xdr:colOff>276225</xdr:colOff>
      <xdr:row>19</xdr:row>
      <xdr:rowOff>161925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276225</xdr:colOff>
      <xdr:row>19</xdr:row>
      <xdr:rowOff>161925</xdr:rowOff>
    </xdr:from>
    <xdr:to>
      <xdr:col>5</xdr:col>
      <xdr:colOff>276225</xdr:colOff>
      <xdr:row>19</xdr:row>
      <xdr:rowOff>161925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276225</xdr:colOff>
      <xdr:row>19</xdr:row>
      <xdr:rowOff>161925</xdr:rowOff>
    </xdr:from>
    <xdr:to>
      <xdr:col>5</xdr:col>
      <xdr:colOff>276225</xdr:colOff>
      <xdr:row>19</xdr:row>
      <xdr:rowOff>161925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276225</xdr:colOff>
      <xdr:row>19</xdr:row>
      <xdr:rowOff>161925</xdr:rowOff>
    </xdr:from>
    <xdr:to>
      <xdr:col>5</xdr:col>
      <xdr:colOff>276225</xdr:colOff>
      <xdr:row>19</xdr:row>
      <xdr:rowOff>161925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276225</xdr:colOff>
      <xdr:row>19</xdr:row>
      <xdr:rowOff>161925</xdr:rowOff>
    </xdr:from>
    <xdr:to>
      <xdr:col>8</xdr:col>
      <xdr:colOff>276225</xdr:colOff>
      <xdr:row>19</xdr:row>
      <xdr:rowOff>161925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276225</xdr:colOff>
      <xdr:row>19</xdr:row>
      <xdr:rowOff>161925</xdr:rowOff>
    </xdr:from>
    <xdr:to>
      <xdr:col>8</xdr:col>
      <xdr:colOff>276225</xdr:colOff>
      <xdr:row>19</xdr:row>
      <xdr:rowOff>161925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276225</xdr:colOff>
      <xdr:row>19</xdr:row>
      <xdr:rowOff>161925</xdr:rowOff>
    </xdr:from>
    <xdr:to>
      <xdr:col>8</xdr:col>
      <xdr:colOff>276225</xdr:colOff>
      <xdr:row>19</xdr:row>
      <xdr:rowOff>161925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276225</xdr:colOff>
      <xdr:row>19</xdr:row>
      <xdr:rowOff>161925</xdr:rowOff>
    </xdr:from>
    <xdr:to>
      <xdr:col>8</xdr:col>
      <xdr:colOff>276225</xdr:colOff>
      <xdr:row>19</xdr:row>
      <xdr:rowOff>161925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276225</xdr:colOff>
      <xdr:row>19</xdr:row>
      <xdr:rowOff>161925</xdr:rowOff>
    </xdr:from>
    <xdr:to>
      <xdr:col>8</xdr:col>
      <xdr:colOff>276225</xdr:colOff>
      <xdr:row>19</xdr:row>
      <xdr:rowOff>161925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276225</xdr:colOff>
      <xdr:row>19</xdr:row>
      <xdr:rowOff>161925</xdr:rowOff>
    </xdr:from>
    <xdr:to>
      <xdr:col>8</xdr:col>
      <xdr:colOff>276225</xdr:colOff>
      <xdr:row>19</xdr:row>
      <xdr:rowOff>161925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276225</xdr:colOff>
      <xdr:row>19</xdr:row>
      <xdr:rowOff>161925</xdr:rowOff>
    </xdr:from>
    <xdr:to>
      <xdr:col>9</xdr:col>
      <xdr:colOff>276225</xdr:colOff>
      <xdr:row>19</xdr:row>
      <xdr:rowOff>161925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276225</xdr:colOff>
      <xdr:row>19</xdr:row>
      <xdr:rowOff>161925</xdr:rowOff>
    </xdr:from>
    <xdr:to>
      <xdr:col>9</xdr:col>
      <xdr:colOff>276225</xdr:colOff>
      <xdr:row>19</xdr:row>
      <xdr:rowOff>161925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276225</xdr:colOff>
      <xdr:row>19</xdr:row>
      <xdr:rowOff>161925</xdr:rowOff>
    </xdr:from>
    <xdr:to>
      <xdr:col>9</xdr:col>
      <xdr:colOff>276225</xdr:colOff>
      <xdr:row>19</xdr:row>
      <xdr:rowOff>161925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276225</xdr:colOff>
      <xdr:row>19</xdr:row>
      <xdr:rowOff>161925</xdr:rowOff>
    </xdr:from>
    <xdr:to>
      <xdr:col>9</xdr:col>
      <xdr:colOff>276225</xdr:colOff>
      <xdr:row>19</xdr:row>
      <xdr:rowOff>161925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276225</xdr:colOff>
      <xdr:row>19</xdr:row>
      <xdr:rowOff>161925</xdr:rowOff>
    </xdr:from>
    <xdr:to>
      <xdr:col>9</xdr:col>
      <xdr:colOff>276225</xdr:colOff>
      <xdr:row>19</xdr:row>
      <xdr:rowOff>161925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276225</xdr:colOff>
      <xdr:row>19</xdr:row>
      <xdr:rowOff>161925</xdr:rowOff>
    </xdr:from>
    <xdr:to>
      <xdr:col>9</xdr:col>
      <xdr:colOff>276225</xdr:colOff>
      <xdr:row>19</xdr:row>
      <xdr:rowOff>161925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276225</xdr:colOff>
      <xdr:row>20</xdr:row>
      <xdr:rowOff>161925</xdr:rowOff>
    </xdr:from>
    <xdr:to>
      <xdr:col>9</xdr:col>
      <xdr:colOff>276225</xdr:colOff>
      <xdr:row>20</xdr:row>
      <xdr:rowOff>161925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10626725" y="464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276225</xdr:colOff>
      <xdr:row>20</xdr:row>
      <xdr:rowOff>161925</xdr:rowOff>
    </xdr:from>
    <xdr:to>
      <xdr:col>9</xdr:col>
      <xdr:colOff>276225</xdr:colOff>
      <xdr:row>20</xdr:row>
      <xdr:rowOff>161925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10626725" y="464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276225</xdr:colOff>
      <xdr:row>20</xdr:row>
      <xdr:rowOff>161925</xdr:rowOff>
    </xdr:from>
    <xdr:to>
      <xdr:col>9</xdr:col>
      <xdr:colOff>276225</xdr:colOff>
      <xdr:row>20</xdr:row>
      <xdr:rowOff>161925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10626725" y="464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276225</xdr:colOff>
      <xdr:row>20</xdr:row>
      <xdr:rowOff>161925</xdr:rowOff>
    </xdr:from>
    <xdr:to>
      <xdr:col>9</xdr:col>
      <xdr:colOff>276225</xdr:colOff>
      <xdr:row>20</xdr:row>
      <xdr:rowOff>161925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10626725" y="464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276225</xdr:colOff>
      <xdr:row>20</xdr:row>
      <xdr:rowOff>161925</xdr:rowOff>
    </xdr:from>
    <xdr:to>
      <xdr:col>9</xdr:col>
      <xdr:colOff>276225</xdr:colOff>
      <xdr:row>20</xdr:row>
      <xdr:rowOff>161925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10626725" y="464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276225</xdr:colOff>
      <xdr:row>20</xdr:row>
      <xdr:rowOff>161925</xdr:rowOff>
    </xdr:from>
    <xdr:to>
      <xdr:col>9</xdr:col>
      <xdr:colOff>276225</xdr:colOff>
      <xdr:row>20</xdr:row>
      <xdr:rowOff>161925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10626725" y="464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912153D-0885-44CB-87C7-A5B68ADEB703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BB2840E3-BF9C-4CEF-B4B2-737A5F85E0B2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14</xdr:row>
      <xdr:rowOff>161925</xdr:rowOff>
    </xdr:from>
    <xdr:to>
      <xdr:col>6</xdr:col>
      <xdr:colOff>276225</xdr:colOff>
      <xdr:row>14</xdr:row>
      <xdr:rowOff>161925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A9169206-230E-4EAB-B53E-2C04E15B3E06}"/>
            </a:ext>
          </a:extLst>
        </xdr:cNvPr>
        <xdr:cNvSpPr>
          <a:spLocks noChangeShapeType="1"/>
        </xdr:cNvSpPr>
      </xdr:nvSpPr>
      <xdr:spPr bwMode="auto">
        <a:xfrm>
          <a:off x="5781675" y="32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8BD97063-2852-4AD4-9AB0-B532309AA30C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58DBB467-A957-47F6-B8FC-95744670722C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BE77B493-4AC6-464F-BD84-81C5AC28C923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B5F4E250-6548-42C8-895F-F39A12135B18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14</xdr:row>
      <xdr:rowOff>161925</xdr:rowOff>
    </xdr:from>
    <xdr:to>
      <xdr:col>6</xdr:col>
      <xdr:colOff>276225</xdr:colOff>
      <xdr:row>14</xdr:row>
      <xdr:rowOff>161925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5FA21126-DB76-4D10-A479-1098F71F2449}"/>
            </a:ext>
          </a:extLst>
        </xdr:cNvPr>
        <xdr:cNvSpPr>
          <a:spLocks noChangeShapeType="1"/>
        </xdr:cNvSpPr>
      </xdr:nvSpPr>
      <xdr:spPr bwMode="auto">
        <a:xfrm>
          <a:off x="5781675" y="32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A60EAF77-FA3A-4C48-B912-32A982AEE79E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68EA9412-9FB4-424B-A418-6162B674056C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95087BD-7F8C-44CE-B96C-EEB312352F79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42C2EBEA-8ABF-4124-AF90-FACE7CE89A61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14</xdr:row>
      <xdr:rowOff>161925</xdr:rowOff>
    </xdr:from>
    <xdr:to>
      <xdr:col>6</xdr:col>
      <xdr:colOff>276225</xdr:colOff>
      <xdr:row>14</xdr:row>
      <xdr:rowOff>161925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1CF9014A-9114-40FA-917A-FA41DDAC5CCE}"/>
            </a:ext>
          </a:extLst>
        </xdr:cNvPr>
        <xdr:cNvSpPr>
          <a:spLocks noChangeShapeType="1"/>
        </xdr:cNvSpPr>
      </xdr:nvSpPr>
      <xdr:spPr bwMode="auto">
        <a:xfrm>
          <a:off x="5781675" y="32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D14F49F4-F138-468C-A59C-623186FAC433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FA9329E-8CD8-497C-B948-E99C17690CFD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7273ED66-97CC-4060-A682-86818F325D03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354B35DC-AF4C-4F2C-B8EA-6A81C19F50B0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14</xdr:row>
      <xdr:rowOff>161925</xdr:rowOff>
    </xdr:from>
    <xdr:to>
      <xdr:col>6</xdr:col>
      <xdr:colOff>276225</xdr:colOff>
      <xdr:row>14</xdr:row>
      <xdr:rowOff>161925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B38D4082-A3CD-4A45-AB93-F34F6A0D90D4}"/>
            </a:ext>
          </a:extLst>
        </xdr:cNvPr>
        <xdr:cNvSpPr>
          <a:spLocks noChangeShapeType="1"/>
        </xdr:cNvSpPr>
      </xdr:nvSpPr>
      <xdr:spPr bwMode="auto">
        <a:xfrm>
          <a:off x="5781675" y="32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53AF24AC-42E4-4019-89C7-3E0D9C9EE9B3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26001A89-2826-46F7-9C53-AC8216531375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5E0228BD-8823-4DCC-846E-289B84C95B14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030E97FE-BD84-406C-95AD-E37FD715158C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14</xdr:row>
      <xdr:rowOff>161925</xdr:rowOff>
    </xdr:from>
    <xdr:to>
      <xdr:col>6</xdr:col>
      <xdr:colOff>276225</xdr:colOff>
      <xdr:row>14</xdr:row>
      <xdr:rowOff>161925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C402C15A-9630-49B1-96A8-A0BB3B4C4271}"/>
            </a:ext>
          </a:extLst>
        </xdr:cNvPr>
        <xdr:cNvSpPr>
          <a:spLocks noChangeShapeType="1"/>
        </xdr:cNvSpPr>
      </xdr:nvSpPr>
      <xdr:spPr bwMode="auto">
        <a:xfrm>
          <a:off x="5781675" y="32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001356F7-9366-4AC3-AA0C-A53C80D09760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646FF860-2B10-48F8-807B-1EB27152521F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C962C7B0-E2A5-4AA9-B3D2-95254E633AE1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7AE73189-5CA5-4CBE-9B5F-D790108C0244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14</xdr:row>
      <xdr:rowOff>161925</xdr:rowOff>
    </xdr:from>
    <xdr:to>
      <xdr:col>6</xdr:col>
      <xdr:colOff>276225</xdr:colOff>
      <xdr:row>14</xdr:row>
      <xdr:rowOff>161925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EF572DE3-42AB-40AE-82F6-E85FF35BC611}"/>
            </a:ext>
          </a:extLst>
        </xdr:cNvPr>
        <xdr:cNvSpPr>
          <a:spLocks noChangeShapeType="1"/>
        </xdr:cNvSpPr>
      </xdr:nvSpPr>
      <xdr:spPr bwMode="auto">
        <a:xfrm>
          <a:off x="5781675" y="32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6A270DD3-B5B3-4785-B93E-B75A4DEACB87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CCEF63E5-29D1-4A2A-A71B-370B1D164937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0CD0A15D-6ED1-43F1-92D8-839C68FB0A48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B4F9EDEC-09D5-483F-9874-93AFF9E768CD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C00B4920-506C-448D-89F8-AAC8906767E9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D2AEE6F0-3480-43EC-9D83-26D6E1597FE0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668B0389-5859-41CA-B802-0D956181318B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37" name="Line 1">
          <a:extLst>
            <a:ext uri="{FF2B5EF4-FFF2-40B4-BE49-F238E27FC236}">
              <a16:creationId xmlns:a16="http://schemas.microsoft.com/office/drawing/2014/main" id="{D348E0A2-073E-4A6F-8A50-921738723DF4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D7C0DDFC-4C44-4CCE-9E8E-0A45FB308988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39" name="Line 1">
          <a:extLst>
            <a:ext uri="{FF2B5EF4-FFF2-40B4-BE49-F238E27FC236}">
              <a16:creationId xmlns:a16="http://schemas.microsoft.com/office/drawing/2014/main" id="{B596B50E-CEED-43E0-A756-CD289E82B364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FB85B093-DFBF-40F9-9B20-FFCFCB189E78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910EE40C-11CA-4F6E-868A-4D18135BD04B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F646FDC5-E7F5-4473-9840-9F426B430236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43" name="Line 1">
          <a:extLst>
            <a:ext uri="{FF2B5EF4-FFF2-40B4-BE49-F238E27FC236}">
              <a16:creationId xmlns:a16="http://schemas.microsoft.com/office/drawing/2014/main" id="{B8E806AB-21DF-443D-8C44-A6491E6F0ADF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67D21CD0-ED57-4364-9068-4AAC86C314DF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45" name="Line 1">
          <a:extLst>
            <a:ext uri="{FF2B5EF4-FFF2-40B4-BE49-F238E27FC236}">
              <a16:creationId xmlns:a16="http://schemas.microsoft.com/office/drawing/2014/main" id="{6715EE48-97EC-4621-B9AF-132E8BB7BE18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2188AC2F-2C46-4979-96C9-45D0297C43B2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27D935DF-85DD-4449-92E4-3A4026B96702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48" name="Line 1">
          <a:extLst>
            <a:ext uri="{FF2B5EF4-FFF2-40B4-BE49-F238E27FC236}">
              <a16:creationId xmlns:a16="http://schemas.microsoft.com/office/drawing/2014/main" id="{1B7CE0A4-B0CF-4930-9D41-158A288CC4C7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49" name="Line 1">
          <a:extLst>
            <a:ext uri="{FF2B5EF4-FFF2-40B4-BE49-F238E27FC236}">
              <a16:creationId xmlns:a16="http://schemas.microsoft.com/office/drawing/2014/main" id="{8EA32F6E-3FC2-43A6-AED3-79F318DDEF65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244CD54C-0959-4A22-912D-0CCDBCDB2F62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51" name="Line 1">
          <a:extLst>
            <a:ext uri="{FF2B5EF4-FFF2-40B4-BE49-F238E27FC236}">
              <a16:creationId xmlns:a16="http://schemas.microsoft.com/office/drawing/2014/main" id="{DFB7DF9D-F41D-41AE-9BAE-F2E239013999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id="{9CE7AA79-54BB-4C65-8C37-5ECC21A28ED5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37E6BF0C-2562-4DA4-B2D7-CD9BDE60DFA3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1483D73E-382C-4170-A549-ECD003622F6D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55" name="Line 1">
          <a:extLst>
            <a:ext uri="{FF2B5EF4-FFF2-40B4-BE49-F238E27FC236}">
              <a16:creationId xmlns:a16="http://schemas.microsoft.com/office/drawing/2014/main" id="{CEB27794-EEB8-4A20-A04B-B0AE49D9D818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708FAFD7-5E2E-430F-A48B-D9BBDC5B755A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57" name="Line 1">
          <a:extLst>
            <a:ext uri="{FF2B5EF4-FFF2-40B4-BE49-F238E27FC236}">
              <a16:creationId xmlns:a16="http://schemas.microsoft.com/office/drawing/2014/main" id="{D29E985C-FEB2-420B-B6BA-0B39A7C6E21C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BCD96A70-5099-469A-ABEF-42A1B849ED7E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6D143E4D-32D3-4479-BEC5-7163234F8087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60" name="Line 1">
          <a:extLst>
            <a:ext uri="{FF2B5EF4-FFF2-40B4-BE49-F238E27FC236}">
              <a16:creationId xmlns:a16="http://schemas.microsoft.com/office/drawing/2014/main" id="{2CC0AF2A-7EB4-44A4-BB7B-E61239378964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61" name="Line 1">
          <a:extLst>
            <a:ext uri="{FF2B5EF4-FFF2-40B4-BE49-F238E27FC236}">
              <a16:creationId xmlns:a16="http://schemas.microsoft.com/office/drawing/2014/main" id="{58C8B4C2-CD9C-4AE7-9577-66B730364663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CA1A0C82-D92B-4601-9AF7-C227252B77E2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63" name="Line 1">
          <a:extLst>
            <a:ext uri="{FF2B5EF4-FFF2-40B4-BE49-F238E27FC236}">
              <a16:creationId xmlns:a16="http://schemas.microsoft.com/office/drawing/2014/main" id="{9A04B0AA-076D-46A3-B8DD-4FB8AD7F7BA4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64" name="Line 1">
          <a:extLst>
            <a:ext uri="{FF2B5EF4-FFF2-40B4-BE49-F238E27FC236}">
              <a16:creationId xmlns:a16="http://schemas.microsoft.com/office/drawing/2014/main" id="{0E90D23B-C7BA-453E-95EC-F7D2D2EE08D9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130427BE-3CAF-47C3-BBA2-D505EF08F00C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85A01C69-E65B-4B12-AA74-5F8AF1D929CC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67" name="Line 1">
          <a:extLst>
            <a:ext uri="{FF2B5EF4-FFF2-40B4-BE49-F238E27FC236}">
              <a16:creationId xmlns:a16="http://schemas.microsoft.com/office/drawing/2014/main" id="{862F2913-B9F8-426E-87C5-0C9D7CC56017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E035C8A7-8FB7-4E60-81DD-6753B6F38358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69" name="Line 1">
          <a:extLst>
            <a:ext uri="{FF2B5EF4-FFF2-40B4-BE49-F238E27FC236}">
              <a16:creationId xmlns:a16="http://schemas.microsoft.com/office/drawing/2014/main" id="{F52C8E3D-3734-400C-A4F9-0149C6A9EFA3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2CDA7C2C-A7ED-4328-9E1E-AAAE83E5DE93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DEBAA744-210B-40C7-90E8-65BBE5A59963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72" name="Line 1">
          <a:extLst>
            <a:ext uri="{FF2B5EF4-FFF2-40B4-BE49-F238E27FC236}">
              <a16:creationId xmlns:a16="http://schemas.microsoft.com/office/drawing/2014/main" id="{AED15976-24F8-4A67-9168-80C2712FEDC1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73" name="Line 1">
          <a:extLst>
            <a:ext uri="{FF2B5EF4-FFF2-40B4-BE49-F238E27FC236}">
              <a16:creationId xmlns:a16="http://schemas.microsoft.com/office/drawing/2014/main" id="{89DA15A3-3BF2-4FBC-862A-A028E0262F89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C8AAD89E-0683-479E-93BF-82B7AB3B4A52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75" name="Line 1">
          <a:extLst>
            <a:ext uri="{FF2B5EF4-FFF2-40B4-BE49-F238E27FC236}">
              <a16:creationId xmlns:a16="http://schemas.microsoft.com/office/drawing/2014/main" id="{AFCF5BC7-A23A-4155-AA22-B24AFCE21E44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76" name="Line 1">
          <a:extLst>
            <a:ext uri="{FF2B5EF4-FFF2-40B4-BE49-F238E27FC236}">
              <a16:creationId xmlns:a16="http://schemas.microsoft.com/office/drawing/2014/main" id="{CC6AB601-5CEA-495E-BC4B-A94339B3A5B4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A7E648C2-CD2B-47C6-A67C-5E9880C0C301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346CEDB6-2C37-45EE-8961-DFAB13F01E74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79" name="Line 1">
          <a:extLst>
            <a:ext uri="{FF2B5EF4-FFF2-40B4-BE49-F238E27FC236}">
              <a16:creationId xmlns:a16="http://schemas.microsoft.com/office/drawing/2014/main" id="{4A8E2DCB-1357-419F-957C-5D9AE4365891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FD9FF25B-8189-4B0B-B9AD-B1B8DF7A69C2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81" name="Line 1">
          <a:extLst>
            <a:ext uri="{FF2B5EF4-FFF2-40B4-BE49-F238E27FC236}">
              <a16:creationId xmlns:a16="http://schemas.microsoft.com/office/drawing/2014/main" id="{9DAED6E9-261F-40DF-A325-58BAB333B0EA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82" name="Line 1">
          <a:extLst>
            <a:ext uri="{FF2B5EF4-FFF2-40B4-BE49-F238E27FC236}">
              <a16:creationId xmlns:a16="http://schemas.microsoft.com/office/drawing/2014/main" id="{75AE6200-C37B-4878-822C-982BAC17A320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9E738B0A-855C-46D6-8733-E48B0FF20744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84" name="Line 1">
          <a:extLst>
            <a:ext uri="{FF2B5EF4-FFF2-40B4-BE49-F238E27FC236}">
              <a16:creationId xmlns:a16="http://schemas.microsoft.com/office/drawing/2014/main" id="{5C0017B3-770E-4165-A764-A2277B5FC280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85" name="Line 1">
          <a:extLst>
            <a:ext uri="{FF2B5EF4-FFF2-40B4-BE49-F238E27FC236}">
              <a16:creationId xmlns:a16="http://schemas.microsoft.com/office/drawing/2014/main" id="{84B13D7F-D7D0-47FC-853A-79FAE3924FAD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46F0084D-2219-43AB-9F45-95694905BFD7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87" name="Line 1">
          <a:extLst>
            <a:ext uri="{FF2B5EF4-FFF2-40B4-BE49-F238E27FC236}">
              <a16:creationId xmlns:a16="http://schemas.microsoft.com/office/drawing/2014/main" id="{6EE44677-0A0E-4BAE-B543-BF17835C03EF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88" name="Line 1">
          <a:extLst>
            <a:ext uri="{FF2B5EF4-FFF2-40B4-BE49-F238E27FC236}">
              <a16:creationId xmlns:a16="http://schemas.microsoft.com/office/drawing/2014/main" id="{BD20AD3B-9880-42E1-9CAD-BA08B4CE0785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C812A0EA-DBD2-4C9D-8851-FBBCA4727FD3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294A7AB4-8F35-4371-B212-B107C50AD87F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91" name="Line 1">
          <a:extLst>
            <a:ext uri="{FF2B5EF4-FFF2-40B4-BE49-F238E27FC236}">
              <a16:creationId xmlns:a16="http://schemas.microsoft.com/office/drawing/2014/main" id="{875F63A1-B640-45AE-B8DA-DB277F0F51C0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DAD990DA-508B-49AF-AD51-20F2592A7A73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93" name="Line 1">
          <a:extLst>
            <a:ext uri="{FF2B5EF4-FFF2-40B4-BE49-F238E27FC236}">
              <a16:creationId xmlns:a16="http://schemas.microsoft.com/office/drawing/2014/main" id="{43E286B1-0915-4C00-BBCB-DDD545FC2240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94" name="Line 1">
          <a:extLst>
            <a:ext uri="{FF2B5EF4-FFF2-40B4-BE49-F238E27FC236}">
              <a16:creationId xmlns:a16="http://schemas.microsoft.com/office/drawing/2014/main" id="{0A4B4E69-B336-4BAC-B298-43765F3E775A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C3E8E423-1F85-421A-A112-C63F5F36A4F6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96" name="Line 1">
          <a:extLst>
            <a:ext uri="{FF2B5EF4-FFF2-40B4-BE49-F238E27FC236}">
              <a16:creationId xmlns:a16="http://schemas.microsoft.com/office/drawing/2014/main" id="{2676F985-F19E-4D7C-B8B3-5BB0AB9E0C70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97" name="Line 1">
          <a:extLst>
            <a:ext uri="{FF2B5EF4-FFF2-40B4-BE49-F238E27FC236}">
              <a16:creationId xmlns:a16="http://schemas.microsoft.com/office/drawing/2014/main" id="{4620F059-7045-474B-BE47-0897B0F2D073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CFADA07A-FCB4-4253-A27E-8687A44038BB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99" name="Line 1">
          <a:extLst>
            <a:ext uri="{FF2B5EF4-FFF2-40B4-BE49-F238E27FC236}">
              <a16:creationId xmlns:a16="http://schemas.microsoft.com/office/drawing/2014/main" id="{17BB0DFF-7B02-4598-B0C2-B2B6B4B214B3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100" name="Line 1">
          <a:extLst>
            <a:ext uri="{FF2B5EF4-FFF2-40B4-BE49-F238E27FC236}">
              <a16:creationId xmlns:a16="http://schemas.microsoft.com/office/drawing/2014/main" id="{7283027D-75E4-4C94-960F-CEC1F99AC27C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9DBE357B-B539-409C-BFE3-5B9F2C8B3C0E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102" name="Line 1">
          <a:extLst>
            <a:ext uri="{FF2B5EF4-FFF2-40B4-BE49-F238E27FC236}">
              <a16:creationId xmlns:a16="http://schemas.microsoft.com/office/drawing/2014/main" id="{EEF8DB97-0A3D-4CAB-AEE9-6646A9C7CE6A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103" name="Line 1">
          <a:extLst>
            <a:ext uri="{FF2B5EF4-FFF2-40B4-BE49-F238E27FC236}">
              <a16:creationId xmlns:a16="http://schemas.microsoft.com/office/drawing/2014/main" id="{18FC5644-7396-48CD-9DA3-E2998F2C671A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A566AE21-7FA1-4940-BC09-6C5F12F0328D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105" name="Line 1">
          <a:extLst>
            <a:ext uri="{FF2B5EF4-FFF2-40B4-BE49-F238E27FC236}">
              <a16:creationId xmlns:a16="http://schemas.microsoft.com/office/drawing/2014/main" id="{E7FFFC36-3197-434B-9140-4C48D106979F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106" name="Line 1">
          <a:extLst>
            <a:ext uri="{FF2B5EF4-FFF2-40B4-BE49-F238E27FC236}">
              <a16:creationId xmlns:a16="http://schemas.microsoft.com/office/drawing/2014/main" id="{E1545BF5-6467-47CB-9B53-F3F2830863B1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FE044FAB-F4A7-4D29-8380-85A73876C547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108" name="Line 1">
          <a:extLst>
            <a:ext uri="{FF2B5EF4-FFF2-40B4-BE49-F238E27FC236}">
              <a16:creationId xmlns:a16="http://schemas.microsoft.com/office/drawing/2014/main" id="{88111CE7-B6C0-4D98-B8A2-4FD59BC45806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109" name="Line 1">
          <a:extLst>
            <a:ext uri="{FF2B5EF4-FFF2-40B4-BE49-F238E27FC236}">
              <a16:creationId xmlns:a16="http://schemas.microsoft.com/office/drawing/2014/main" id="{482C4527-6B92-4A5E-8497-9DA31064D7E1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D167349F-3B0C-40A9-9A3C-7E91E8976330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111" name="Line 1">
          <a:extLst>
            <a:ext uri="{FF2B5EF4-FFF2-40B4-BE49-F238E27FC236}">
              <a16:creationId xmlns:a16="http://schemas.microsoft.com/office/drawing/2014/main" id="{2D529F80-7B6D-4E81-B63A-62C11E36459F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112" name="Line 1">
          <a:extLst>
            <a:ext uri="{FF2B5EF4-FFF2-40B4-BE49-F238E27FC236}">
              <a16:creationId xmlns:a16="http://schemas.microsoft.com/office/drawing/2014/main" id="{6683EDE9-77F8-4EDE-9964-461D4449C37F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70DC4597-FAD6-4B2A-A69D-64E5C5B5CC92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114" name="Line 1">
          <a:extLst>
            <a:ext uri="{FF2B5EF4-FFF2-40B4-BE49-F238E27FC236}">
              <a16:creationId xmlns:a16="http://schemas.microsoft.com/office/drawing/2014/main" id="{BE0A7E48-5C9B-4708-8C2B-A01D2066B113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115" name="Line 1">
          <a:extLst>
            <a:ext uri="{FF2B5EF4-FFF2-40B4-BE49-F238E27FC236}">
              <a16:creationId xmlns:a16="http://schemas.microsoft.com/office/drawing/2014/main" id="{6F0D1EF7-6FF5-4124-A6A6-9E1A58319CA8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31FF14DA-8C1D-4A14-BFB2-06D9D405C01A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117" name="Line 1">
          <a:extLst>
            <a:ext uri="{FF2B5EF4-FFF2-40B4-BE49-F238E27FC236}">
              <a16:creationId xmlns:a16="http://schemas.microsoft.com/office/drawing/2014/main" id="{CAFF7D00-7B01-427A-AC39-B647254408B1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118" name="Line 1">
          <a:extLst>
            <a:ext uri="{FF2B5EF4-FFF2-40B4-BE49-F238E27FC236}">
              <a16:creationId xmlns:a16="http://schemas.microsoft.com/office/drawing/2014/main" id="{358661AB-C87A-44F8-A926-ADB9C7DEA80C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222E27CC-A060-40A8-BE46-A5F92C44E00D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120" name="Line 1">
          <a:extLst>
            <a:ext uri="{FF2B5EF4-FFF2-40B4-BE49-F238E27FC236}">
              <a16:creationId xmlns:a16="http://schemas.microsoft.com/office/drawing/2014/main" id="{01E48C8E-7636-42A6-A64C-847983745050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121" name="Line 1">
          <a:extLst>
            <a:ext uri="{FF2B5EF4-FFF2-40B4-BE49-F238E27FC236}">
              <a16:creationId xmlns:a16="http://schemas.microsoft.com/office/drawing/2014/main" id="{67EF1604-D280-4ACC-82A6-FC2E4091E6E9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8DF24A7C-2A7B-4F6F-9111-6BAED188FA4A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123" name="Line 1">
          <a:extLst>
            <a:ext uri="{FF2B5EF4-FFF2-40B4-BE49-F238E27FC236}">
              <a16:creationId xmlns:a16="http://schemas.microsoft.com/office/drawing/2014/main" id="{679D4AF0-9C65-45B8-8D6F-25002DB4AA93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124" name="Line 1">
          <a:extLst>
            <a:ext uri="{FF2B5EF4-FFF2-40B4-BE49-F238E27FC236}">
              <a16:creationId xmlns:a16="http://schemas.microsoft.com/office/drawing/2014/main" id="{D1FEF9D5-B87B-4557-8320-9CFA48206599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9827EF65-B2C0-4C57-9CA2-62B2D0B1ECF8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126" name="Line 1">
          <a:extLst>
            <a:ext uri="{FF2B5EF4-FFF2-40B4-BE49-F238E27FC236}">
              <a16:creationId xmlns:a16="http://schemas.microsoft.com/office/drawing/2014/main" id="{80AE1753-9D10-47B6-9BD5-826FDB1789EF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127" name="Line 1">
          <a:extLst>
            <a:ext uri="{FF2B5EF4-FFF2-40B4-BE49-F238E27FC236}">
              <a16:creationId xmlns:a16="http://schemas.microsoft.com/office/drawing/2014/main" id="{DF138A85-52F9-44D8-ABF9-9F08FA06B3D1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D58E8B27-3552-4E25-81A8-200CA0F585EA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129" name="Line 1">
          <a:extLst>
            <a:ext uri="{FF2B5EF4-FFF2-40B4-BE49-F238E27FC236}">
              <a16:creationId xmlns:a16="http://schemas.microsoft.com/office/drawing/2014/main" id="{100A1D5A-9167-4BBD-9747-4FED92B0652B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130" name="Line 1">
          <a:extLst>
            <a:ext uri="{FF2B5EF4-FFF2-40B4-BE49-F238E27FC236}">
              <a16:creationId xmlns:a16="http://schemas.microsoft.com/office/drawing/2014/main" id="{604A2807-FCB6-4579-BCCB-67D6D1341C04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EF116B8E-A862-408F-A059-9297D99277B7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132" name="Line 1">
          <a:extLst>
            <a:ext uri="{FF2B5EF4-FFF2-40B4-BE49-F238E27FC236}">
              <a16:creationId xmlns:a16="http://schemas.microsoft.com/office/drawing/2014/main" id="{A8681A9C-3312-4353-A380-086B3B46C2D9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133" name="Line 1">
          <a:extLst>
            <a:ext uri="{FF2B5EF4-FFF2-40B4-BE49-F238E27FC236}">
              <a16:creationId xmlns:a16="http://schemas.microsoft.com/office/drawing/2014/main" id="{F1CD5973-B2E8-4052-9B2E-05612E49C29D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B64812D9-573D-4D7C-90C1-76B84E7A1AC4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135" name="Line 1">
          <a:extLst>
            <a:ext uri="{FF2B5EF4-FFF2-40B4-BE49-F238E27FC236}">
              <a16:creationId xmlns:a16="http://schemas.microsoft.com/office/drawing/2014/main" id="{87E30DE4-3B83-4ED4-AA8C-2F1DD70663AF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136" name="Line 1">
          <a:extLst>
            <a:ext uri="{FF2B5EF4-FFF2-40B4-BE49-F238E27FC236}">
              <a16:creationId xmlns:a16="http://schemas.microsoft.com/office/drawing/2014/main" id="{507E1966-6AEB-47CB-B816-3D19286FE69A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8A92D187-8A8D-4893-9A8B-86B1F12D7C69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138" name="Line 1">
          <a:extLst>
            <a:ext uri="{FF2B5EF4-FFF2-40B4-BE49-F238E27FC236}">
              <a16:creationId xmlns:a16="http://schemas.microsoft.com/office/drawing/2014/main" id="{B23DA84B-C139-4E66-9516-8123DC4407F8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139" name="Line 1">
          <a:extLst>
            <a:ext uri="{FF2B5EF4-FFF2-40B4-BE49-F238E27FC236}">
              <a16:creationId xmlns:a16="http://schemas.microsoft.com/office/drawing/2014/main" id="{0FF763DC-5832-4542-B286-2CA9A68B8F6A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DAFA2A82-BEC7-4204-B63C-D15A47F07EE0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141" name="Line 1">
          <a:extLst>
            <a:ext uri="{FF2B5EF4-FFF2-40B4-BE49-F238E27FC236}">
              <a16:creationId xmlns:a16="http://schemas.microsoft.com/office/drawing/2014/main" id="{D1C95C6B-E678-4CD8-998D-5BCC6C6F2EEB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142" name="Line 1">
          <a:extLst>
            <a:ext uri="{FF2B5EF4-FFF2-40B4-BE49-F238E27FC236}">
              <a16:creationId xmlns:a16="http://schemas.microsoft.com/office/drawing/2014/main" id="{A0845FFA-D9CB-4D8B-9AFC-5E25C2BA800E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52F392F9-2000-40DD-86C8-52A5C2E94F30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144" name="Line 1">
          <a:extLst>
            <a:ext uri="{FF2B5EF4-FFF2-40B4-BE49-F238E27FC236}">
              <a16:creationId xmlns:a16="http://schemas.microsoft.com/office/drawing/2014/main" id="{D87C7D4C-E09B-4B8E-8EC1-1542F430C5C4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145" name="Line 1">
          <a:extLst>
            <a:ext uri="{FF2B5EF4-FFF2-40B4-BE49-F238E27FC236}">
              <a16:creationId xmlns:a16="http://schemas.microsoft.com/office/drawing/2014/main" id="{D23C7F09-FDAB-4C2F-A5E4-DA65BA5B93A2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544A4C7B-7111-4B29-ABF4-9B7702FE9823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147" name="Line 1">
          <a:extLst>
            <a:ext uri="{FF2B5EF4-FFF2-40B4-BE49-F238E27FC236}">
              <a16:creationId xmlns:a16="http://schemas.microsoft.com/office/drawing/2014/main" id="{0BA2E52A-AA0E-4393-8495-61CC1F23F683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148" name="Line 1">
          <a:extLst>
            <a:ext uri="{FF2B5EF4-FFF2-40B4-BE49-F238E27FC236}">
              <a16:creationId xmlns:a16="http://schemas.microsoft.com/office/drawing/2014/main" id="{145B5E98-7845-4174-B29F-5FBAD27A6692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D8B2DAC4-BF45-459A-B91F-A036F5FCF10A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150" name="Line 1">
          <a:extLst>
            <a:ext uri="{FF2B5EF4-FFF2-40B4-BE49-F238E27FC236}">
              <a16:creationId xmlns:a16="http://schemas.microsoft.com/office/drawing/2014/main" id="{47F28070-8E00-4915-BAA6-FC56ADBB6B2B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151" name="Line 1">
          <a:extLst>
            <a:ext uri="{FF2B5EF4-FFF2-40B4-BE49-F238E27FC236}">
              <a16:creationId xmlns:a16="http://schemas.microsoft.com/office/drawing/2014/main" id="{BD57C1DD-EA19-42D6-8857-FA368033AAB8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10</xdr:row>
      <xdr:rowOff>161925</xdr:rowOff>
    </xdr:from>
    <xdr:to>
      <xdr:col>6</xdr:col>
      <xdr:colOff>276225</xdr:colOff>
      <xdr:row>10</xdr:row>
      <xdr:rowOff>161925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F9810AF9-CE80-43AC-9A22-83390AE1A9FD}"/>
            </a:ext>
          </a:extLst>
        </xdr:cNvPr>
        <xdr:cNvSpPr>
          <a:spLocks noChangeShapeType="1"/>
        </xdr:cNvSpPr>
      </xdr:nvSpPr>
      <xdr:spPr bwMode="auto">
        <a:xfrm>
          <a:off x="5781675" y="2362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10</xdr:row>
      <xdr:rowOff>161925</xdr:rowOff>
    </xdr:from>
    <xdr:to>
      <xdr:col>6</xdr:col>
      <xdr:colOff>276225</xdr:colOff>
      <xdr:row>10</xdr:row>
      <xdr:rowOff>161925</xdr:rowOff>
    </xdr:to>
    <xdr:sp macro="" textlink="">
      <xdr:nvSpPr>
        <xdr:cNvPr id="153" name="Line 1">
          <a:extLst>
            <a:ext uri="{FF2B5EF4-FFF2-40B4-BE49-F238E27FC236}">
              <a16:creationId xmlns:a16="http://schemas.microsoft.com/office/drawing/2014/main" id="{D3C61BE9-B45E-43F4-97FB-D0D6C458D2EF}"/>
            </a:ext>
          </a:extLst>
        </xdr:cNvPr>
        <xdr:cNvSpPr>
          <a:spLocks noChangeShapeType="1"/>
        </xdr:cNvSpPr>
      </xdr:nvSpPr>
      <xdr:spPr bwMode="auto">
        <a:xfrm>
          <a:off x="5781675" y="2362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10</xdr:row>
      <xdr:rowOff>161925</xdr:rowOff>
    </xdr:from>
    <xdr:to>
      <xdr:col>6</xdr:col>
      <xdr:colOff>276225</xdr:colOff>
      <xdr:row>10</xdr:row>
      <xdr:rowOff>161925</xdr:rowOff>
    </xdr:to>
    <xdr:sp macro="" textlink="">
      <xdr:nvSpPr>
        <xdr:cNvPr id="154" name="Line 1">
          <a:extLst>
            <a:ext uri="{FF2B5EF4-FFF2-40B4-BE49-F238E27FC236}">
              <a16:creationId xmlns:a16="http://schemas.microsoft.com/office/drawing/2014/main" id="{B528CB4E-EBF6-4876-A582-D48D725A918B}"/>
            </a:ext>
          </a:extLst>
        </xdr:cNvPr>
        <xdr:cNvSpPr>
          <a:spLocks noChangeShapeType="1"/>
        </xdr:cNvSpPr>
      </xdr:nvSpPr>
      <xdr:spPr bwMode="auto">
        <a:xfrm>
          <a:off x="5781675" y="2362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10</xdr:row>
      <xdr:rowOff>161925</xdr:rowOff>
    </xdr:from>
    <xdr:to>
      <xdr:col>6</xdr:col>
      <xdr:colOff>276225</xdr:colOff>
      <xdr:row>10</xdr:row>
      <xdr:rowOff>161925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1DBE2752-C566-45F5-94E5-33BF0BD28D75}"/>
            </a:ext>
          </a:extLst>
        </xdr:cNvPr>
        <xdr:cNvSpPr>
          <a:spLocks noChangeShapeType="1"/>
        </xdr:cNvSpPr>
      </xdr:nvSpPr>
      <xdr:spPr bwMode="auto">
        <a:xfrm>
          <a:off x="5781675" y="2362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10</xdr:row>
      <xdr:rowOff>161925</xdr:rowOff>
    </xdr:from>
    <xdr:to>
      <xdr:col>6</xdr:col>
      <xdr:colOff>276225</xdr:colOff>
      <xdr:row>10</xdr:row>
      <xdr:rowOff>161925</xdr:rowOff>
    </xdr:to>
    <xdr:sp macro="" textlink="">
      <xdr:nvSpPr>
        <xdr:cNvPr id="156" name="Line 1">
          <a:extLst>
            <a:ext uri="{FF2B5EF4-FFF2-40B4-BE49-F238E27FC236}">
              <a16:creationId xmlns:a16="http://schemas.microsoft.com/office/drawing/2014/main" id="{3D005EDB-6662-4FDA-B3A2-B9298A83D3E1}"/>
            </a:ext>
          </a:extLst>
        </xdr:cNvPr>
        <xdr:cNvSpPr>
          <a:spLocks noChangeShapeType="1"/>
        </xdr:cNvSpPr>
      </xdr:nvSpPr>
      <xdr:spPr bwMode="auto">
        <a:xfrm>
          <a:off x="5781675" y="2362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10</xdr:row>
      <xdr:rowOff>161925</xdr:rowOff>
    </xdr:from>
    <xdr:to>
      <xdr:col>6</xdr:col>
      <xdr:colOff>276225</xdr:colOff>
      <xdr:row>10</xdr:row>
      <xdr:rowOff>161925</xdr:rowOff>
    </xdr:to>
    <xdr:sp macro="" textlink="">
      <xdr:nvSpPr>
        <xdr:cNvPr id="157" name="Line 1">
          <a:extLst>
            <a:ext uri="{FF2B5EF4-FFF2-40B4-BE49-F238E27FC236}">
              <a16:creationId xmlns:a16="http://schemas.microsoft.com/office/drawing/2014/main" id="{DA92D595-1EA2-43BB-877E-D7054E4E9CA5}"/>
            </a:ext>
          </a:extLst>
        </xdr:cNvPr>
        <xdr:cNvSpPr>
          <a:spLocks noChangeShapeType="1"/>
        </xdr:cNvSpPr>
      </xdr:nvSpPr>
      <xdr:spPr bwMode="auto">
        <a:xfrm>
          <a:off x="5781675" y="2362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571F6BCA-365E-413A-BC66-33CDB2470A1F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159" name="Line 1">
          <a:extLst>
            <a:ext uri="{FF2B5EF4-FFF2-40B4-BE49-F238E27FC236}">
              <a16:creationId xmlns:a16="http://schemas.microsoft.com/office/drawing/2014/main" id="{8033BDFA-DCE8-4E65-8D64-6D28DA051E77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160" name="Line 1">
          <a:extLst>
            <a:ext uri="{FF2B5EF4-FFF2-40B4-BE49-F238E27FC236}">
              <a16:creationId xmlns:a16="http://schemas.microsoft.com/office/drawing/2014/main" id="{BDBDFDDB-D091-4B6A-B245-CB2DEB6795E8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1954696F-A6F4-4CD4-A2FE-55E5A456DB2D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162" name="Line 1">
          <a:extLst>
            <a:ext uri="{FF2B5EF4-FFF2-40B4-BE49-F238E27FC236}">
              <a16:creationId xmlns:a16="http://schemas.microsoft.com/office/drawing/2014/main" id="{3FC5F212-1D74-464B-BF4C-D12D58186E00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163" name="Line 1">
          <a:extLst>
            <a:ext uri="{FF2B5EF4-FFF2-40B4-BE49-F238E27FC236}">
              <a16:creationId xmlns:a16="http://schemas.microsoft.com/office/drawing/2014/main" id="{24FB51C8-D8FE-4597-8A95-44FC26E863C7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4B60F94-3A60-4B00-B8CE-7562515ED733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D426564D-DD4C-41E5-A97D-0A8C63D9F89B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21702F30-2404-452D-A450-7EBD07046461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CA4F3ACF-8B3E-45AE-8707-0BA8F5DBF517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5BD25FDE-051C-4129-A71D-B3563EFD44C3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55A3DCC2-7975-4126-A105-3B196BB5DB25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3120D60D-FD2F-4FDC-84AD-78D029F116A4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4C33B8DA-C8B7-4EBF-A5BC-04D66B78E7E8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6419A07B-5566-43F2-916F-7A8E0C645BF6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6F20E351-BAB7-488F-9A03-B35B99385C5F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F302830A-44A1-4224-871D-559683AD5769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407C5C85-670C-4808-8834-A89E8AA72EAF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AD28DCF3-905F-4AA4-B12B-71134132ED04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B7DC0B37-B543-4AE6-84BB-26A2F9D52DF9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13E07466-3F47-434E-8882-352F3C3293BB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C251CD8B-8115-493B-826F-1A5C5B7ED46E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CFF8B2ED-BACA-46F7-9D7E-71A4375143E4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7025F835-7808-44FE-9A48-4EEE16B56002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D1E64ADA-A449-4555-9602-7789028F30DF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096BB11D-B45F-40FD-954E-5A6707860035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9B59503D-B307-4FB3-A583-C6CD39938634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7CB06236-C70B-4D7A-ACDA-E4841E0C389E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1F09EC-3636-4E69-9F36-1CD5AEED8BF0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64BB261D-9C90-490C-8A85-CB38BDF0D864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50A7BF3B-A978-40F1-9791-F22520C19BA0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214558AF-24F6-4503-8E58-6A18B5FA42B4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A36E24F3-DB11-40D7-9660-DDC4223A97E2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72E3BAA7-621F-4DEF-99FF-E07D95915A50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424E2CD4-3EDB-4F6A-8BAD-08EB115317C9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EF248DE1-955A-4470-9D27-4C8BA1B8CD18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C94DA34C-67C2-4451-B0FB-5091FBC33A88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982D5BE9-29A3-4A46-A622-0843175CB7BA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EB27DAA3-ABE9-43A8-B6C1-2503DBBB37C4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956DB792-1E4D-4BF3-8601-FA168004A862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EF94E71C-29FD-4483-ABDA-C21349FAC8BF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37" name="Line 1">
          <a:extLst>
            <a:ext uri="{FF2B5EF4-FFF2-40B4-BE49-F238E27FC236}">
              <a16:creationId xmlns:a16="http://schemas.microsoft.com/office/drawing/2014/main" id="{A05BD03A-136A-45AA-BF3C-AF42B1F99938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8A5C8CB5-5D77-4732-9AD2-784A8BC5D8C1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39" name="Line 1">
          <a:extLst>
            <a:ext uri="{FF2B5EF4-FFF2-40B4-BE49-F238E27FC236}">
              <a16:creationId xmlns:a16="http://schemas.microsoft.com/office/drawing/2014/main" id="{9DBD308D-3400-485C-B0E8-23B1630BCF96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7457CB1A-BF7C-4EBE-AD85-E443FB25BD66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41530EFE-AA0B-4CF6-8101-D7DDF8EB26BD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DF5B8A98-A3E2-4E5F-9FB0-F0D71BD8557D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43" name="Line 1">
          <a:extLst>
            <a:ext uri="{FF2B5EF4-FFF2-40B4-BE49-F238E27FC236}">
              <a16:creationId xmlns:a16="http://schemas.microsoft.com/office/drawing/2014/main" id="{9C14AF6F-9AE3-45A5-AFCC-E791CA072A5F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FFA97221-2F99-4D76-AE4A-8E8E92C2D5D1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45" name="Line 1">
          <a:extLst>
            <a:ext uri="{FF2B5EF4-FFF2-40B4-BE49-F238E27FC236}">
              <a16:creationId xmlns:a16="http://schemas.microsoft.com/office/drawing/2014/main" id="{57C952FC-6D89-4346-BD03-7AE0410E175B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D69E9825-1948-46B6-9FF4-2896B234B477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08785729-0EC5-4883-9C92-64B24D32C503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48" name="Line 1">
          <a:extLst>
            <a:ext uri="{FF2B5EF4-FFF2-40B4-BE49-F238E27FC236}">
              <a16:creationId xmlns:a16="http://schemas.microsoft.com/office/drawing/2014/main" id="{2192315A-D556-41D5-A8E9-BD2C469A1448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49" name="Line 1">
          <a:extLst>
            <a:ext uri="{FF2B5EF4-FFF2-40B4-BE49-F238E27FC236}">
              <a16:creationId xmlns:a16="http://schemas.microsoft.com/office/drawing/2014/main" id="{26010500-C06F-491C-8683-BDFFA4507D4C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7E2FF52A-352A-42E6-88C3-2DD734F729CE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51" name="Line 1">
          <a:extLst>
            <a:ext uri="{FF2B5EF4-FFF2-40B4-BE49-F238E27FC236}">
              <a16:creationId xmlns:a16="http://schemas.microsoft.com/office/drawing/2014/main" id="{2F969E71-89D5-4E71-8C93-6CE179D8D1D9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id="{AEC13A69-5ADE-451A-BDEF-F8714998DFA4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A1478C17-1DFF-4BC1-8362-5F67FD00BF79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62D2EFA7-668C-4074-8DEB-BC4EE7E8B990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55" name="Line 1">
          <a:extLst>
            <a:ext uri="{FF2B5EF4-FFF2-40B4-BE49-F238E27FC236}">
              <a16:creationId xmlns:a16="http://schemas.microsoft.com/office/drawing/2014/main" id="{A20D9E89-B1F2-4DD5-9EA4-9DED9DE750D7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FDBFC803-F56F-4FF5-9B08-7DEE14E38044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57" name="Line 1">
          <a:extLst>
            <a:ext uri="{FF2B5EF4-FFF2-40B4-BE49-F238E27FC236}">
              <a16:creationId xmlns:a16="http://schemas.microsoft.com/office/drawing/2014/main" id="{86FD93B0-7E91-4F46-8CBA-9EEAE2CC93CA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38A1C086-CA48-49C2-A4CB-CCC634F5601F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7F38E5B1-16B6-4B2D-9A04-1F9F642BA201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60" name="Line 1">
          <a:extLst>
            <a:ext uri="{FF2B5EF4-FFF2-40B4-BE49-F238E27FC236}">
              <a16:creationId xmlns:a16="http://schemas.microsoft.com/office/drawing/2014/main" id="{0DDBCB52-A275-4E7F-A9CF-A03C2CD9949F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61" name="Line 1">
          <a:extLst>
            <a:ext uri="{FF2B5EF4-FFF2-40B4-BE49-F238E27FC236}">
              <a16:creationId xmlns:a16="http://schemas.microsoft.com/office/drawing/2014/main" id="{79856DF3-BF18-4FCA-9A74-4F8EE096AF66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B990ECE0-162F-4EBE-BE42-DB43D6099BBB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63" name="Line 1">
          <a:extLst>
            <a:ext uri="{FF2B5EF4-FFF2-40B4-BE49-F238E27FC236}">
              <a16:creationId xmlns:a16="http://schemas.microsoft.com/office/drawing/2014/main" id="{7C71D37E-3BF9-48BB-999C-54DAF215F2A2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64" name="Line 1">
          <a:extLst>
            <a:ext uri="{FF2B5EF4-FFF2-40B4-BE49-F238E27FC236}">
              <a16:creationId xmlns:a16="http://schemas.microsoft.com/office/drawing/2014/main" id="{001A0E30-8DB3-470A-8834-A66400E49EDD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80018DFA-F9FE-421A-AB05-3ACD1FFCD9DC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619EFF2F-A393-41EA-BE0D-03BEB7E0268C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67" name="Line 1">
          <a:extLst>
            <a:ext uri="{FF2B5EF4-FFF2-40B4-BE49-F238E27FC236}">
              <a16:creationId xmlns:a16="http://schemas.microsoft.com/office/drawing/2014/main" id="{ACCFBD49-8035-44D2-BD27-3D6E7B2BA589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5E5C45AE-3620-42DD-BE9C-630AFE8002CE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69" name="Line 1">
          <a:extLst>
            <a:ext uri="{FF2B5EF4-FFF2-40B4-BE49-F238E27FC236}">
              <a16:creationId xmlns:a16="http://schemas.microsoft.com/office/drawing/2014/main" id="{68FF9B47-413E-4410-98A2-17A8DEA92DD4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8356F39D-44CA-4D8D-9FFA-5BE839678EFD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296C2B44-8A55-491A-BF53-FDEB6594F8FB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72" name="Line 1">
          <a:extLst>
            <a:ext uri="{FF2B5EF4-FFF2-40B4-BE49-F238E27FC236}">
              <a16:creationId xmlns:a16="http://schemas.microsoft.com/office/drawing/2014/main" id="{409C1633-8B34-4A4F-85DF-CDCDA935F2EC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73" name="Line 1">
          <a:extLst>
            <a:ext uri="{FF2B5EF4-FFF2-40B4-BE49-F238E27FC236}">
              <a16:creationId xmlns:a16="http://schemas.microsoft.com/office/drawing/2014/main" id="{25834035-CED7-4C7A-B035-A43D87920F33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B92BC8C8-6DB7-4228-9621-5D4727FC6D06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75" name="Line 1">
          <a:extLst>
            <a:ext uri="{FF2B5EF4-FFF2-40B4-BE49-F238E27FC236}">
              <a16:creationId xmlns:a16="http://schemas.microsoft.com/office/drawing/2014/main" id="{F21FF8BE-E629-4B7D-A10C-2530E0574994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76" name="Line 1">
          <a:extLst>
            <a:ext uri="{FF2B5EF4-FFF2-40B4-BE49-F238E27FC236}">
              <a16:creationId xmlns:a16="http://schemas.microsoft.com/office/drawing/2014/main" id="{A669E355-8ED5-4B46-B002-12CF665879FF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F0D7691A-CF38-4DFE-B83A-1BCB0293A5F8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5020AFB1-CFC4-4287-8603-096B7AD78219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79" name="Line 1">
          <a:extLst>
            <a:ext uri="{FF2B5EF4-FFF2-40B4-BE49-F238E27FC236}">
              <a16:creationId xmlns:a16="http://schemas.microsoft.com/office/drawing/2014/main" id="{B4B82758-B161-4656-AA74-89DCBB8920F0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2F72D8CE-4133-4884-AD07-082C1AFA9476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81" name="Line 1">
          <a:extLst>
            <a:ext uri="{FF2B5EF4-FFF2-40B4-BE49-F238E27FC236}">
              <a16:creationId xmlns:a16="http://schemas.microsoft.com/office/drawing/2014/main" id="{679C5818-017F-4BF7-8D10-8D88F436DAF0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82" name="Line 1">
          <a:extLst>
            <a:ext uri="{FF2B5EF4-FFF2-40B4-BE49-F238E27FC236}">
              <a16:creationId xmlns:a16="http://schemas.microsoft.com/office/drawing/2014/main" id="{E0C0DE05-78BF-4856-AD3F-FFB04C5F09F2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3894B490-7D75-4107-9C68-DCF2FF06DA13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84" name="Line 1">
          <a:extLst>
            <a:ext uri="{FF2B5EF4-FFF2-40B4-BE49-F238E27FC236}">
              <a16:creationId xmlns:a16="http://schemas.microsoft.com/office/drawing/2014/main" id="{3FD03193-C21C-4923-8B21-C0B91443940D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85" name="Line 1">
          <a:extLst>
            <a:ext uri="{FF2B5EF4-FFF2-40B4-BE49-F238E27FC236}">
              <a16:creationId xmlns:a16="http://schemas.microsoft.com/office/drawing/2014/main" id="{A862F7EE-194E-4CA8-A3A5-5B418D47685D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404126C8-2D45-4B64-AC0A-E7550432E3F9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87" name="Line 1">
          <a:extLst>
            <a:ext uri="{FF2B5EF4-FFF2-40B4-BE49-F238E27FC236}">
              <a16:creationId xmlns:a16="http://schemas.microsoft.com/office/drawing/2014/main" id="{B2851578-730A-42CC-83B4-70AB88F225E1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88" name="Line 1">
          <a:extLst>
            <a:ext uri="{FF2B5EF4-FFF2-40B4-BE49-F238E27FC236}">
              <a16:creationId xmlns:a16="http://schemas.microsoft.com/office/drawing/2014/main" id="{1ACD0542-7F1A-4F3B-AE42-54FFB18EB57E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DDAEA935-DF7C-42A5-ACD1-3D09658A435C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03B2BCEE-41F3-46EB-95C0-E99EA6F0AC69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91" name="Line 1">
          <a:extLst>
            <a:ext uri="{FF2B5EF4-FFF2-40B4-BE49-F238E27FC236}">
              <a16:creationId xmlns:a16="http://schemas.microsoft.com/office/drawing/2014/main" id="{D268538E-8FD3-4C7E-90A1-17220E2CBB3C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CCF66305-8F4A-4738-B681-02AFDAE57969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93" name="Line 1">
          <a:extLst>
            <a:ext uri="{FF2B5EF4-FFF2-40B4-BE49-F238E27FC236}">
              <a16:creationId xmlns:a16="http://schemas.microsoft.com/office/drawing/2014/main" id="{FB8DB0DB-0135-4754-8E88-6260B5A0BA72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94" name="Line 1">
          <a:extLst>
            <a:ext uri="{FF2B5EF4-FFF2-40B4-BE49-F238E27FC236}">
              <a16:creationId xmlns:a16="http://schemas.microsoft.com/office/drawing/2014/main" id="{4F5D38E5-FF8B-46A3-AB49-198365493E27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25E4C4D5-6212-42CD-A2EF-F4282C861D9E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96" name="Line 1">
          <a:extLst>
            <a:ext uri="{FF2B5EF4-FFF2-40B4-BE49-F238E27FC236}">
              <a16:creationId xmlns:a16="http://schemas.microsoft.com/office/drawing/2014/main" id="{7C562C57-8E3F-421A-9783-A52C6A24583F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97" name="Line 1">
          <a:extLst>
            <a:ext uri="{FF2B5EF4-FFF2-40B4-BE49-F238E27FC236}">
              <a16:creationId xmlns:a16="http://schemas.microsoft.com/office/drawing/2014/main" id="{4DCE4347-B6A1-4D69-BFE8-09D9815E2328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51AB6E49-29E7-4BFC-A719-5F7D097D2BFD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99" name="Line 1">
          <a:extLst>
            <a:ext uri="{FF2B5EF4-FFF2-40B4-BE49-F238E27FC236}">
              <a16:creationId xmlns:a16="http://schemas.microsoft.com/office/drawing/2014/main" id="{4BE14A68-5389-47E6-A346-A08392EB1B5F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100" name="Line 1">
          <a:extLst>
            <a:ext uri="{FF2B5EF4-FFF2-40B4-BE49-F238E27FC236}">
              <a16:creationId xmlns:a16="http://schemas.microsoft.com/office/drawing/2014/main" id="{D1408902-3322-4928-A018-0182D12B8D8E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38291DC5-58D1-45D5-B82C-FFEED29AF2AA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102" name="Line 1">
          <a:extLst>
            <a:ext uri="{FF2B5EF4-FFF2-40B4-BE49-F238E27FC236}">
              <a16:creationId xmlns:a16="http://schemas.microsoft.com/office/drawing/2014/main" id="{B956D95E-B74E-47A3-BA54-08C22B90E605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103" name="Line 1">
          <a:extLst>
            <a:ext uri="{FF2B5EF4-FFF2-40B4-BE49-F238E27FC236}">
              <a16:creationId xmlns:a16="http://schemas.microsoft.com/office/drawing/2014/main" id="{30055E58-DAEE-48D9-A073-D3433423A1A3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7997B521-A0E2-425B-AA25-F9F54A4D4958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105" name="Line 1">
          <a:extLst>
            <a:ext uri="{FF2B5EF4-FFF2-40B4-BE49-F238E27FC236}">
              <a16:creationId xmlns:a16="http://schemas.microsoft.com/office/drawing/2014/main" id="{35B6AE26-AEB2-4001-BD2C-A529C1EA82D6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106" name="Line 1">
          <a:extLst>
            <a:ext uri="{FF2B5EF4-FFF2-40B4-BE49-F238E27FC236}">
              <a16:creationId xmlns:a16="http://schemas.microsoft.com/office/drawing/2014/main" id="{E0320F8C-C232-4D73-9E39-88077F542E4F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D04E0BDE-BD0D-466F-849A-7CA9B7AB4E32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108" name="Line 1">
          <a:extLst>
            <a:ext uri="{FF2B5EF4-FFF2-40B4-BE49-F238E27FC236}">
              <a16:creationId xmlns:a16="http://schemas.microsoft.com/office/drawing/2014/main" id="{238A51DE-250D-440D-81CD-F31DA1312C1F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109" name="Line 1">
          <a:extLst>
            <a:ext uri="{FF2B5EF4-FFF2-40B4-BE49-F238E27FC236}">
              <a16:creationId xmlns:a16="http://schemas.microsoft.com/office/drawing/2014/main" id="{D74292AB-F11C-4B13-89FC-77F5DAE4F730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C372CA0D-AC81-4B5F-AC25-EBFA9E1142E3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111" name="Line 1">
          <a:extLst>
            <a:ext uri="{FF2B5EF4-FFF2-40B4-BE49-F238E27FC236}">
              <a16:creationId xmlns:a16="http://schemas.microsoft.com/office/drawing/2014/main" id="{3514FE55-5B77-4308-BBA1-0EF9DCD5C7E9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112" name="Line 1">
          <a:extLst>
            <a:ext uri="{FF2B5EF4-FFF2-40B4-BE49-F238E27FC236}">
              <a16:creationId xmlns:a16="http://schemas.microsoft.com/office/drawing/2014/main" id="{0B2D5960-CF9E-4E32-A979-ADD71D17DE86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0F858836-3D8F-4520-A3EE-B75839F00607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114" name="Line 1">
          <a:extLst>
            <a:ext uri="{FF2B5EF4-FFF2-40B4-BE49-F238E27FC236}">
              <a16:creationId xmlns:a16="http://schemas.microsoft.com/office/drawing/2014/main" id="{9ACC983A-A00E-4B91-9A99-4D3D0FD42988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115" name="Line 1">
          <a:extLst>
            <a:ext uri="{FF2B5EF4-FFF2-40B4-BE49-F238E27FC236}">
              <a16:creationId xmlns:a16="http://schemas.microsoft.com/office/drawing/2014/main" id="{963ED4E1-85CB-4526-9889-55678DCB0945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D2E2B767-8699-4373-AB0E-6EE4E013CF8B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117" name="Line 1">
          <a:extLst>
            <a:ext uri="{FF2B5EF4-FFF2-40B4-BE49-F238E27FC236}">
              <a16:creationId xmlns:a16="http://schemas.microsoft.com/office/drawing/2014/main" id="{FD794032-FD67-4334-827B-5BB0762B25C2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118" name="Line 1">
          <a:extLst>
            <a:ext uri="{FF2B5EF4-FFF2-40B4-BE49-F238E27FC236}">
              <a16:creationId xmlns:a16="http://schemas.microsoft.com/office/drawing/2014/main" id="{B635BDFF-DCE3-474E-B3E3-AB2878FB2207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7CE5E5AC-81F5-42E5-B960-C7AD5CA1BBD0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120" name="Line 1">
          <a:extLst>
            <a:ext uri="{FF2B5EF4-FFF2-40B4-BE49-F238E27FC236}">
              <a16:creationId xmlns:a16="http://schemas.microsoft.com/office/drawing/2014/main" id="{8EC0BB53-0266-4286-BED3-F2C0FE29D690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121" name="Line 1">
          <a:extLst>
            <a:ext uri="{FF2B5EF4-FFF2-40B4-BE49-F238E27FC236}">
              <a16:creationId xmlns:a16="http://schemas.microsoft.com/office/drawing/2014/main" id="{7F090E96-1B17-4737-96BD-EB507E1ED7B8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37D2106B-801A-4AB4-83A2-ABDA12F324BC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123" name="Line 1">
          <a:extLst>
            <a:ext uri="{FF2B5EF4-FFF2-40B4-BE49-F238E27FC236}">
              <a16:creationId xmlns:a16="http://schemas.microsoft.com/office/drawing/2014/main" id="{B875518B-59BF-451E-B6FD-66C82AF3FD64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124" name="Line 1">
          <a:extLst>
            <a:ext uri="{FF2B5EF4-FFF2-40B4-BE49-F238E27FC236}">
              <a16:creationId xmlns:a16="http://schemas.microsoft.com/office/drawing/2014/main" id="{39D539DF-3D4D-40D7-9A52-B74CFC91B863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0D5C3042-D2B6-4A88-B287-E6FBCEC21DA8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126" name="Line 1">
          <a:extLst>
            <a:ext uri="{FF2B5EF4-FFF2-40B4-BE49-F238E27FC236}">
              <a16:creationId xmlns:a16="http://schemas.microsoft.com/office/drawing/2014/main" id="{CB0EFA78-A982-4944-BD80-17563EBFD240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127" name="Line 1">
          <a:extLst>
            <a:ext uri="{FF2B5EF4-FFF2-40B4-BE49-F238E27FC236}">
              <a16:creationId xmlns:a16="http://schemas.microsoft.com/office/drawing/2014/main" id="{DF72AA6B-16A9-411A-97E8-F71437E48E98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BA0CD5C7-F532-497E-8F49-4D8D97932885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129" name="Line 1">
          <a:extLst>
            <a:ext uri="{FF2B5EF4-FFF2-40B4-BE49-F238E27FC236}">
              <a16:creationId xmlns:a16="http://schemas.microsoft.com/office/drawing/2014/main" id="{4F980C0F-9B3C-4EE5-A8BE-CF008DBD61E1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130" name="Line 1">
          <a:extLst>
            <a:ext uri="{FF2B5EF4-FFF2-40B4-BE49-F238E27FC236}">
              <a16:creationId xmlns:a16="http://schemas.microsoft.com/office/drawing/2014/main" id="{38597A04-24B1-4630-8B44-BFFC1C53DBB1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C742E924-4C9B-4247-8ABE-33982D1F118D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132" name="Line 1">
          <a:extLst>
            <a:ext uri="{FF2B5EF4-FFF2-40B4-BE49-F238E27FC236}">
              <a16:creationId xmlns:a16="http://schemas.microsoft.com/office/drawing/2014/main" id="{98955661-5C82-4A0F-97E2-0577C7301FC3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133" name="Line 1">
          <a:extLst>
            <a:ext uri="{FF2B5EF4-FFF2-40B4-BE49-F238E27FC236}">
              <a16:creationId xmlns:a16="http://schemas.microsoft.com/office/drawing/2014/main" id="{70B6B00B-3C55-4A9E-A7F9-5F1AC0CDE497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B5DFB501-7971-4ED3-BC35-6B9AA027337B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135" name="Line 1">
          <a:extLst>
            <a:ext uri="{FF2B5EF4-FFF2-40B4-BE49-F238E27FC236}">
              <a16:creationId xmlns:a16="http://schemas.microsoft.com/office/drawing/2014/main" id="{D12EB929-6BE8-4D3C-BA5F-B46E01124234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136" name="Line 1">
          <a:extLst>
            <a:ext uri="{FF2B5EF4-FFF2-40B4-BE49-F238E27FC236}">
              <a16:creationId xmlns:a16="http://schemas.microsoft.com/office/drawing/2014/main" id="{51F319D7-F7F2-4209-B916-804C256689A7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0A864CAC-63EE-4E05-B357-A905C4C42D45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138" name="Line 1">
          <a:extLst>
            <a:ext uri="{FF2B5EF4-FFF2-40B4-BE49-F238E27FC236}">
              <a16:creationId xmlns:a16="http://schemas.microsoft.com/office/drawing/2014/main" id="{3333D34F-6F37-4C2B-AC14-C8482E4900CE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139" name="Line 1">
          <a:extLst>
            <a:ext uri="{FF2B5EF4-FFF2-40B4-BE49-F238E27FC236}">
              <a16:creationId xmlns:a16="http://schemas.microsoft.com/office/drawing/2014/main" id="{AEE76186-0D06-40EE-A305-97F7CDDB3CEE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21</xdr:row>
      <xdr:rowOff>161925</xdr:rowOff>
    </xdr:from>
    <xdr:to>
      <xdr:col>6</xdr:col>
      <xdr:colOff>276225</xdr:colOff>
      <xdr:row>21</xdr:row>
      <xdr:rowOff>161925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B9A9D0DD-8A24-4878-A576-4537DCD9926C}"/>
            </a:ext>
          </a:extLst>
        </xdr:cNvPr>
        <xdr:cNvSpPr>
          <a:spLocks noChangeShapeType="1"/>
        </xdr:cNvSpPr>
      </xdr:nvSpPr>
      <xdr:spPr bwMode="auto">
        <a:xfrm>
          <a:off x="5781675" y="477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21</xdr:row>
      <xdr:rowOff>161925</xdr:rowOff>
    </xdr:from>
    <xdr:to>
      <xdr:col>6</xdr:col>
      <xdr:colOff>276225</xdr:colOff>
      <xdr:row>21</xdr:row>
      <xdr:rowOff>161925</xdr:rowOff>
    </xdr:to>
    <xdr:sp macro="" textlink="">
      <xdr:nvSpPr>
        <xdr:cNvPr id="141" name="Line 1">
          <a:extLst>
            <a:ext uri="{FF2B5EF4-FFF2-40B4-BE49-F238E27FC236}">
              <a16:creationId xmlns:a16="http://schemas.microsoft.com/office/drawing/2014/main" id="{9442E69A-20C9-4A50-8AF7-37FD6AFF0948}"/>
            </a:ext>
          </a:extLst>
        </xdr:cNvPr>
        <xdr:cNvSpPr>
          <a:spLocks noChangeShapeType="1"/>
        </xdr:cNvSpPr>
      </xdr:nvSpPr>
      <xdr:spPr bwMode="auto">
        <a:xfrm>
          <a:off x="5781675" y="477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21</xdr:row>
      <xdr:rowOff>161925</xdr:rowOff>
    </xdr:from>
    <xdr:to>
      <xdr:col>6</xdr:col>
      <xdr:colOff>276225</xdr:colOff>
      <xdr:row>21</xdr:row>
      <xdr:rowOff>161925</xdr:rowOff>
    </xdr:to>
    <xdr:sp macro="" textlink="">
      <xdr:nvSpPr>
        <xdr:cNvPr id="142" name="Line 1">
          <a:extLst>
            <a:ext uri="{FF2B5EF4-FFF2-40B4-BE49-F238E27FC236}">
              <a16:creationId xmlns:a16="http://schemas.microsoft.com/office/drawing/2014/main" id="{F8EA4679-844F-485F-B762-D23D88C8C705}"/>
            </a:ext>
          </a:extLst>
        </xdr:cNvPr>
        <xdr:cNvSpPr>
          <a:spLocks noChangeShapeType="1"/>
        </xdr:cNvSpPr>
      </xdr:nvSpPr>
      <xdr:spPr bwMode="auto">
        <a:xfrm>
          <a:off x="5781675" y="477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21</xdr:row>
      <xdr:rowOff>161925</xdr:rowOff>
    </xdr:from>
    <xdr:to>
      <xdr:col>6</xdr:col>
      <xdr:colOff>276225</xdr:colOff>
      <xdr:row>21</xdr:row>
      <xdr:rowOff>161925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A44C1DB4-C7F1-4B78-8849-98EE33025E21}"/>
            </a:ext>
          </a:extLst>
        </xdr:cNvPr>
        <xdr:cNvSpPr>
          <a:spLocks noChangeShapeType="1"/>
        </xdr:cNvSpPr>
      </xdr:nvSpPr>
      <xdr:spPr bwMode="auto">
        <a:xfrm>
          <a:off x="5781675" y="477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21</xdr:row>
      <xdr:rowOff>161925</xdr:rowOff>
    </xdr:from>
    <xdr:to>
      <xdr:col>6</xdr:col>
      <xdr:colOff>276225</xdr:colOff>
      <xdr:row>21</xdr:row>
      <xdr:rowOff>161925</xdr:rowOff>
    </xdr:to>
    <xdr:sp macro="" textlink="">
      <xdr:nvSpPr>
        <xdr:cNvPr id="144" name="Line 1">
          <a:extLst>
            <a:ext uri="{FF2B5EF4-FFF2-40B4-BE49-F238E27FC236}">
              <a16:creationId xmlns:a16="http://schemas.microsoft.com/office/drawing/2014/main" id="{ABFD637A-9489-46F4-9510-06B1B7F14553}"/>
            </a:ext>
          </a:extLst>
        </xdr:cNvPr>
        <xdr:cNvSpPr>
          <a:spLocks noChangeShapeType="1"/>
        </xdr:cNvSpPr>
      </xdr:nvSpPr>
      <xdr:spPr bwMode="auto">
        <a:xfrm>
          <a:off x="5781675" y="477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21</xdr:row>
      <xdr:rowOff>161925</xdr:rowOff>
    </xdr:from>
    <xdr:to>
      <xdr:col>6</xdr:col>
      <xdr:colOff>276225</xdr:colOff>
      <xdr:row>21</xdr:row>
      <xdr:rowOff>161925</xdr:rowOff>
    </xdr:to>
    <xdr:sp macro="" textlink="">
      <xdr:nvSpPr>
        <xdr:cNvPr id="145" name="Line 1">
          <a:extLst>
            <a:ext uri="{FF2B5EF4-FFF2-40B4-BE49-F238E27FC236}">
              <a16:creationId xmlns:a16="http://schemas.microsoft.com/office/drawing/2014/main" id="{59BE382F-6986-49E9-BA0C-75C26D03243F}"/>
            </a:ext>
          </a:extLst>
        </xdr:cNvPr>
        <xdr:cNvSpPr>
          <a:spLocks noChangeShapeType="1"/>
        </xdr:cNvSpPr>
      </xdr:nvSpPr>
      <xdr:spPr bwMode="auto">
        <a:xfrm>
          <a:off x="5781675" y="477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523875</xdr:colOff>
      <xdr:row>18</xdr:row>
      <xdr:rowOff>0</xdr:rowOff>
    </xdr:from>
    <xdr:to>
      <xdr:col>10</xdr:col>
      <xdr:colOff>533400</xdr:colOff>
      <xdr:row>18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49A3435-88ED-4AA9-A080-69237D8284BA}"/>
            </a:ext>
          </a:extLst>
        </xdr:cNvPr>
        <xdr:cNvSpPr>
          <a:spLocks noChangeShapeType="1"/>
        </xdr:cNvSpPr>
      </xdr:nvSpPr>
      <xdr:spPr bwMode="auto">
        <a:xfrm flipH="1">
          <a:off x="9991725" y="39528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1605D04-C1C6-43F8-9092-FE41D8286BF5}"/>
            </a:ext>
          </a:extLst>
        </xdr:cNvPr>
        <xdr:cNvSpPr>
          <a:spLocks noChangeShapeType="1"/>
        </xdr:cNvSpPr>
      </xdr:nvSpPr>
      <xdr:spPr bwMode="auto">
        <a:xfrm>
          <a:off x="11449050" y="3952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523875</xdr:colOff>
      <xdr:row>18</xdr:row>
      <xdr:rowOff>0</xdr:rowOff>
    </xdr:from>
    <xdr:to>
      <xdr:col>10</xdr:col>
      <xdr:colOff>533400</xdr:colOff>
      <xdr:row>18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5E0CECBD-460E-4CE2-829D-0E7C0E5E13B1}"/>
            </a:ext>
          </a:extLst>
        </xdr:cNvPr>
        <xdr:cNvSpPr>
          <a:spLocks noChangeShapeType="1"/>
        </xdr:cNvSpPr>
      </xdr:nvSpPr>
      <xdr:spPr bwMode="auto">
        <a:xfrm flipH="1">
          <a:off x="9991725" y="39528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18D2AEA4-41E4-497E-B0AA-E11D242C2680}"/>
            </a:ext>
          </a:extLst>
        </xdr:cNvPr>
        <xdr:cNvSpPr>
          <a:spLocks noChangeShapeType="1"/>
        </xdr:cNvSpPr>
      </xdr:nvSpPr>
      <xdr:spPr bwMode="auto">
        <a:xfrm>
          <a:off x="11449050" y="3952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523875</xdr:colOff>
      <xdr:row>18</xdr:row>
      <xdr:rowOff>0</xdr:rowOff>
    </xdr:from>
    <xdr:to>
      <xdr:col>10</xdr:col>
      <xdr:colOff>533400</xdr:colOff>
      <xdr:row>18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547FA205-C4FC-4CCD-9D22-6614D41A51C5}"/>
            </a:ext>
          </a:extLst>
        </xdr:cNvPr>
        <xdr:cNvSpPr>
          <a:spLocks noChangeShapeType="1"/>
        </xdr:cNvSpPr>
      </xdr:nvSpPr>
      <xdr:spPr bwMode="auto">
        <a:xfrm flipH="1">
          <a:off x="9991725" y="39528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BC0FB48D-606D-4999-AAA7-0CAED3B8504E}"/>
            </a:ext>
          </a:extLst>
        </xdr:cNvPr>
        <xdr:cNvSpPr>
          <a:spLocks noChangeShapeType="1"/>
        </xdr:cNvSpPr>
      </xdr:nvSpPr>
      <xdr:spPr bwMode="auto">
        <a:xfrm>
          <a:off x="11449050" y="3952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523875</xdr:colOff>
      <xdr:row>18</xdr:row>
      <xdr:rowOff>0</xdr:rowOff>
    </xdr:from>
    <xdr:to>
      <xdr:col>10</xdr:col>
      <xdr:colOff>533400</xdr:colOff>
      <xdr:row>18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694D2571-D05D-41D5-BBD1-A87FD909C188}"/>
            </a:ext>
          </a:extLst>
        </xdr:cNvPr>
        <xdr:cNvSpPr>
          <a:spLocks noChangeShapeType="1"/>
        </xdr:cNvSpPr>
      </xdr:nvSpPr>
      <xdr:spPr bwMode="auto">
        <a:xfrm flipH="1">
          <a:off x="9991725" y="39528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A3D147AC-EB3C-4891-AD2A-9E0200BA2147}"/>
            </a:ext>
          </a:extLst>
        </xdr:cNvPr>
        <xdr:cNvSpPr>
          <a:spLocks noChangeShapeType="1"/>
        </xdr:cNvSpPr>
      </xdr:nvSpPr>
      <xdr:spPr bwMode="auto">
        <a:xfrm>
          <a:off x="11449050" y="3952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523875</xdr:colOff>
      <xdr:row>18</xdr:row>
      <xdr:rowOff>0</xdr:rowOff>
    </xdr:from>
    <xdr:to>
      <xdr:col>10</xdr:col>
      <xdr:colOff>533400</xdr:colOff>
      <xdr:row>18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F0318C4-C1A3-4DAD-AE9D-C0DD89CDDF1D}"/>
            </a:ext>
          </a:extLst>
        </xdr:cNvPr>
        <xdr:cNvSpPr>
          <a:spLocks noChangeShapeType="1"/>
        </xdr:cNvSpPr>
      </xdr:nvSpPr>
      <xdr:spPr bwMode="auto">
        <a:xfrm flipH="1">
          <a:off x="9991725" y="39528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523875</xdr:colOff>
      <xdr:row>18</xdr:row>
      <xdr:rowOff>0</xdr:rowOff>
    </xdr:from>
    <xdr:to>
      <xdr:col>10</xdr:col>
      <xdr:colOff>533400</xdr:colOff>
      <xdr:row>18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28A56363-D511-46ED-A4B3-79A15CEAE308}"/>
            </a:ext>
          </a:extLst>
        </xdr:cNvPr>
        <xdr:cNvSpPr>
          <a:spLocks noChangeShapeType="1"/>
        </xdr:cNvSpPr>
      </xdr:nvSpPr>
      <xdr:spPr bwMode="auto">
        <a:xfrm flipH="1">
          <a:off x="9991725" y="39528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523875</xdr:colOff>
      <xdr:row>18</xdr:row>
      <xdr:rowOff>0</xdr:rowOff>
    </xdr:from>
    <xdr:to>
      <xdr:col>10</xdr:col>
      <xdr:colOff>533400</xdr:colOff>
      <xdr:row>18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97786735-BF91-469C-8380-5761CDC02003}"/>
            </a:ext>
          </a:extLst>
        </xdr:cNvPr>
        <xdr:cNvSpPr>
          <a:spLocks noChangeShapeType="1"/>
        </xdr:cNvSpPr>
      </xdr:nvSpPr>
      <xdr:spPr bwMode="auto">
        <a:xfrm flipH="1">
          <a:off x="9991725" y="39528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523875</xdr:colOff>
      <xdr:row>18</xdr:row>
      <xdr:rowOff>0</xdr:rowOff>
    </xdr:from>
    <xdr:to>
      <xdr:col>10</xdr:col>
      <xdr:colOff>533400</xdr:colOff>
      <xdr:row>18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FFE0BED7-7780-49EC-BCA3-787044316D11}"/>
            </a:ext>
          </a:extLst>
        </xdr:cNvPr>
        <xdr:cNvSpPr>
          <a:spLocks noChangeShapeType="1"/>
        </xdr:cNvSpPr>
      </xdr:nvSpPr>
      <xdr:spPr bwMode="auto">
        <a:xfrm flipH="1">
          <a:off x="9991725" y="39528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523875</xdr:colOff>
      <xdr:row>18</xdr:row>
      <xdr:rowOff>0</xdr:rowOff>
    </xdr:from>
    <xdr:to>
      <xdr:col>10</xdr:col>
      <xdr:colOff>533400</xdr:colOff>
      <xdr:row>18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5769956-11E8-4074-B646-B1D34457F7D0}"/>
            </a:ext>
          </a:extLst>
        </xdr:cNvPr>
        <xdr:cNvSpPr>
          <a:spLocks noChangeShapeType="1"/>
        </xdr:cNvSpPr>
      </xdr:nvSpPr>
      <xdr:spPr bwMode="auto">
        <a:xfrm flipH="1">
          <a:off x="9991725" y="39528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523875</xdr:colOff>
      <xdr:row>18</xdr:row>
      <xdr:rowOff>0</xdr:rowOff>
    </xdr:from>
    <xdr:to>
      <xdr:col>10</xdr:col>
      <xdr:colOff>533400</xdr:colOff>
      <xdr:row>18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62C86F8C-862E-439B-8F72-77DAA0A6AE7E}"/>
            </a:ext>
          </a:extLst>
        </xdr:cNvPr>
        <xdr:cNvSpPr>
          <a:spLocks noChangeShapeType="1"/>
        </xdr:cNvSpPr>
      </xdr:nvSpPr>
      <xdr:spPr bwMode="auto">
        <a:xfrm flipH="1">
          <a:off x="9991725" y="39528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523875</xdr:colOff>
      <xdr:row>18</xdr:row>
      <xdr:rowOff>0</xdr:rowOff>
    </xdr:from>
    <xdr:to>
      <xdr:col>10</xdr:col>
      <xdr:colOff>533400</xdr:colOff>
      <xdr:row>18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242A2A13-57FD-4510-8E73-EA4A20583751}"/>
            </a:ext>
          </a:extLst>
        </xdr:cNvPr>
        <xdr:cNvSpPr>
          <a:spLocks noChangeShapeType="1"/>
        </xdr:cNvSpPr>
      </xdr:nvSpPr>
      <xdr:spPr bwMode="auto">
        <a:xfrm flipH="1">
          <a:off x="9991725" y="39528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523875</xdr:colOff>
      <xdr:row>18</xdr:row>
      <xdr:rowOff>0</xdr:rowOff>
    </xdr:from>
    <xdr:to>
      <xdr:col>10</xdr:col>
      <xdr:colOff>533400</xdr:colOff>
      <xdr:row>18</xdr:row>
      <xdr:rowOff>0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8643974-B729-439F-B665-2B4ACEE51283}"/>
            </a:ext>
          </a:extLst>
        </xdr:cNvPr>
        <xdr:cNvSpPr>
          <a:spLocks noChangeShapeType="1"/>
        </xdr:cNvSpPr>
      </xdr:nvSpPr>
      <xdr:spPr bwMode="auto">
        <a:xfrm flipH="1">
          <a:off x="9991725" y="39528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4AE4BDF1-F352-458B-A96C-A23A3FDDA0CE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3DA37DBF-9CE0-4882-8128-FE8F2177F501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11A6083E-45A3-49DA-A5C3-816BB122AA96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DA3BBF13-8E56-4BAB-A098-2E554D310E44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57B044B8-BACA-41E8-B876-3B712E6888B3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372C2DB3-E5B1-42CD-9048-6F352E245440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2CDA631E-9113-4235-93D6-9539CC6F71CB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9DE4AEA3-640D-4648-9EDD-592BB2C6C129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8364F1A2-64D7-4280-95B0-FFFE51B6E792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739D4AEB-EC26-40B1-96CA-5CB2F1C169F9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58185451-4B83-45ED-A8C0-25DA4F3974C4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44480E19-DF80-4179-812C-8E33FB31A5DC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667EBD78-A179-4E4B-AD7D-DCD8E709D316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36A71797-AA51-42C4-9E39-B0CB3D3074B7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CFECCB96-75FF-400C-8D30-719E269026F8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AAB9D089-0DC0-429B-8E44-2AB3E6B33AC4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C67AB294-8220-4365-B8D1-CCAB3B9B6B22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CEAB2E31-EED0-4E35-990C-B0E91166447F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F6BC3745-63A8-4284-83C9-E83B2487FB14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37" name="Line 1">
          <a:extLst>
            <a:ext uri="{FF2B5EF4-FFF2-40B4-BE49-F238E27FC236}">
              <a16:creationId xmlns:a16="http://schemas.microsoft.com/office/drawing/2014/main" id="{03A43D42-7EF6-4672-B8F0-0BFF818B3223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6CD3CC63-B1EC-4805-B514-844FE650F2B7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39" name="Line 1">
          <a:extLst>
            <a:ext uri="{FF2B5EF4-FFF2-40B4-BE49-F238E27FC236}">
              <a16:creationId xmlns:a16="http://schemas.microsoft.com/office/drawing/2014/main" id="{388277AF-2B41-4ADE-BA2C-40ABD3F86518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622022C5-9D5A-4FDC-B6CC-1AF02F3725E8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8BDEB77C-785B-45BB-9DB6-D21C7B875227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D44EBB45-2D45-4E51-A9D7-6AA2213EC4F4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43" name="Line 1">
          <a:extLst>
            <a:ext uri="{FF2B5EF4-FFF2-40B4-BE49-F238E27FC236}">
              <a16:creationId xmlns:a16="http://schemas.microsoft.com/office/drawing/2014/main" id="{32913322-8881-43A9-8CB4-A75949D35F25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C0FBCC0F-C95F-4CAB-9B67-7F1C9D14B132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45" name="Line 1">
          <a:extLst>
            <a:ext uri="{FF2B5EF4-FFF2-40B4-BE49-F238E27FC236}">
              <a16:creationId xmlns:a16="http://schemas.microsoft.com/office/drawing/2014/main" id="{99C75E51-CE3F-4CBA-9032-FBF304125690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48A14617-46C5-4B62-B5D0-0A5421189E61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930370E5-8177-4C89-A50F-6093F5962B0A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48" name="Line 1">
          <a:extLst>
            <a:ext uri="{FF2B5EF4-FFF2-40B4-BE49-F238E27FC236}">
              <a16:creationId xmlns:a16="http://schemas.microsoft.com/office/drawing/2014/main" id="{9D2F55E2-ED90-4ADB-A35C-5DCABBEE8F15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49" name="Line 1">
          <a:extLst>
            <a:ext uri="{FF2B5EF4-FFF2-40B4-BE49-F238E27FC236}">
              <a16:creationId xmlns:a16="http://schemas.microsoft.com/office/drawing/2014/main" id="{104FEEE2-8D29-4C18-AAE4-DE7E422352BE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9D995E77-1942-441E-BA53-15E47043FD19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51" name="Line 1">
          <a:extLst>
            <a:ext uri="{FF2B5EF4-FFF2-40B4-BE49-F238E27FC236}">
              <a16:creationId xmlns:a16="http://schemas.microsoft.com/office/drawing/2014/main" id="{370367C9-4E99-42B9-9B9D-29113A43EACC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id="{17F39486-2BF0-40CC-AC4F-4279926C2889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A38539DF-2F67-4A2B-8530-EE8D97C52AF9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6EB75031-716E-47AD-9A6C-515F0B9DF46A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55" name="Line 1">
          <a:extLst>
            <a:ext uri="{FF2B5EF4-FFF2-40B4-BE49-F238E27FC236}">
              <a16:creationId xmlns:a16="http://schemas.microsoft.com/office/drawing/2014/main" id="{994A4E46-4B86-490C-A8B0-986BBA3194E4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E73DCD14-0C99-4CEF-A04A-F59A82C015D4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57" name="Line 1">
          <a:extLst>
            <a:ext uri="{FF2B5EF4-FFF2-40B4-BE49-F238E27FC236}">
              <a16:creationId xmlns:a16="http://schemas.microsoft.com/office/drawing/2014/main" id="{23070E0A-C464-425A-AACC-4AAE09B879EB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2BA5C5BE-F41B-4D3F-A758-D52DA319295C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7F75FC60-E154-4EA6-8970-12390CE7E3C9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60" name="Line 1">
          <a:extLst>
            <a:ext uri="{FF2B5EF4-FFF2-40B4-BE49-F238E27FC236}">
              <a16:creationId xmlns:a16="http://schemas.microsoft.com/office/drawing/2014/main" id="{DB72DE2F-0E73-44FA-8C2F-567670C3C46E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61" name="Line 1">
          <a:extLst>
            <a:ext uri="{FF2B5EF4-FFF2-40B4-BE49-F238E27FC236}">
              <a16:creationId xmlns:a16="http://schemas.microsoft.com/office/drawing/2014/main" id="{AC0D1F5A-0875-4650-B6DD-8646EC0FE08B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6709CFE2-F5EE-47AC-980E-715FB699F69B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63" name="Line 1">
          <a:extLst>
            <a:ext uri="{FF2B5EF4-FFF2-40B4-BE49-F238E27FC236}">
              <a16:creationId xmlns:a16="http://schemas.microsoft.com/office/drawing/2014/main" id="{48C803BB-5FA1-47F8-B67E-3B9C79A5935D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64" name="Line 1">
          <a:extLst>
            <a:ext uri="{FF2B5EF4-FFF2-40B4-BE49-F238E27FC236}">
              <a16:creationId xmlns:a16="http://schemas.microsoft.com/office/drawing/2014/main" id="{F7CFC830-1B1E-4E1F-9E0D-00C9822304A2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D2DB2C27-DD46-4CEC-8438-49A4EAD1DDA9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BC3D68DC-35D1-4FA0-950C-B40075390A8D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67" name="Line 1">
          <a:extLst>
            <a:ext uri="{FF2B5EF4-FFF2-40B4-BE49-F238E27FC236}">
              <a16:creationId xmlns:a16="http://schemas.microsoft.com/office/drawing/2014/main" id="{AF5CF14A-5849-46D3-B366-FC2E1736A89D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4F9017B4-9951-4666-9D8B-DFB03D5E077D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69" name="Line 1">
          <a:extLst>
            <a:ext uri="{FF2B5EF4-FFF2-40B4-BE49-F238E27FC236}">
              <a16:creationId xmlns:a16="http://schemas.microsoft.com/office/drawing/2014/main" id="{4E5F8C4C-49F3-4CFF-8069-557BFF8FB56F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56020877-6E86-4891-A39E-7D0D34A3A2A0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1E8927E9-C5B1-48CF-AB16-888E0F54EAA4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72" name="Line 1">
          <a:extLst>
            <a:ext uri="{FF2B5EF4-FFF2-40B4-BE49-F238E27FC236}">
              <a16:creationId xmlns:a16="http://schemas.microsoft.com/office/drawing/2014/main" id="{1A3F4ACC-6627-44F3-8D6A-EBF92C00B413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73" name="Line 1">
          <a:extLst>
            <a:ext uri="{FF2B5EF4-FFF2-40B4-BE49-F238E27FC236}">
              <a16:creationId xmlns:a16="http://schemas.microsoft.com/office/drawing/2014/main" id="{29C8F7CB-0FFB-4163-BA45-F0A1EADAC257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3EB03F9B-DE3B-4242-9A4B-3C0F600B1F83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75" name="Line 1">
          <a:extLst>
            <a:ext uri="{FF2B5EF4-FFF2-40B4-BE49-F238E27FC236}">
              <a16:creationId xmlns:a16="http://schemas.microsoft.com/office/drawing/2014/main" id="{36699CB1-4C9C-4742-8EF4-6C1D9552DD96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76" name="Line 1">
          <a:extLst>
            <a:ext uri="{FF2B5EF4-FFF2-40B4-BE49-F238E27FC236}">
              <a16:creationId xmlns:a16="http://schemas.microsoft.com/office/drawing/2014/main" id="{54DE458B-113A-49A5-AD66-78FF3F30EF11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9F81004B-FECF-4261-8D86-2A3206981940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C2C369BC-080B-4913-AD9D-4B192AB85610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79" name="Line 1">
          <a:extLst>
            <a:ext uri="{FF2B5EF4-FFF2-40B4-BE49-F238E27FC236}">
              <a16:creationId xmlns:a16="http://schemas.microsoft.com/office/drawing/2014/main" id="{88736B02-643E-43B6-BFE1-939E42C605C2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E42CEFA4-3DB6-47BA-8DB6-E342C5287897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81" name="Line 1">
          <a:extLst>
            <a:ext uri="{FF2B5EF4-FFF2-40B4-BE49-F238E27FC236}">
              <a16:creationId xmlns:a16="http://schemas.microsoft.com/office/drawing/2014/main" id="{9E9ABA3D-E5DA-4AD1-BB06-11F0D5F54E50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82" name="Line 1">
          <a:extLst>
            <a:ext uri="{FF2B5EF4-FFF2-40B4-BE49-F238E27FC236}">
              <a16:creationId xmlns:a16="http://schemas.microsoft.com/office/drawing/2014/main" id="{0BA8B769-25A7-4FEC-90F6-F265D329239F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EC0BB665-E445-411A-A878-400CA792F103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523875</xdr:colOff>
      <xdr:row>18</xdr:row>
      <xdr:rowOff>0</xdr:rowOff>
    </xdr:from>
    <xdr:to>
      <xdr:col>10</xdr:col>
      <xdr:colOff>533400</xdr:colOff>
      <xdr:row>18</xdr:row>
      <xdr:rowOff>0</xdr:rowOff>
    </xdr:to>
    <xdr:sp macro="" textlink="">
      <xdr:nvSpPr>
        <xdr:cNvPr id="84" name="Line 1">
          <a:extLst>
            <a:ext uri="{FF2B5EF4-FFF2-40B4-BE49-F238E27FC236}">
              <a16:creationId xmlns:a16="http://schemas.microsoft.com/office/drawing/2014/main" id="{8999BD76-035A-43C7-AFF7-49551F6C9A2B}"/>
            </a:ext>
          </a:extLst>
        </xdr:cNvPr>
        <xdr:cNvSpPr>
          <a:spLocks noChangeShapeType="1"/>
        </xdr:cNvSpPr>
      </xdr:nvSpPr>
      <xdr:spPr bwMode="auto">
        <a:xfrm flipH="1">
          <a:off x="9991725" y="39528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523875</xdr:colOff>
      <xdr:row>18</xdr:row>
      <xdr:rowOff>0</xdr:rowOff>
    </xdr:from>
    <xdr:to>
      <xdr:col>10</xdr:col>
      <xdr:colOff>533400</xdr:colOff>
      <xdr:row>18</xdr:row>
      <xdr:rowOff>0</xdr:rowOff>
    </xdr:to>
    <xdr:sp macro="" textlink="">
      <xdr:nvSpPr>
        <xdr:cNvPr id="85" name="Line 1">
          <a:extLst>
            <a:ext uri="{FF2B5EF4-FFF2-40B4-BE49-F238E27FC236}">
              <a16:creationId xmlns:a16="http://schemas.microsoft.com/office/drawing/2014/main" id="{1CF209FD-C035-459F-9DA5-1EE3345BC46F}"/>
            </a:ext>
          </a:extLst>
        </xdr:cNvPr>
        <xdr:cNvSpPr>
          <a:spLocks noChangeShapeType="1"/>
        </xdr:cNvSpPr>
      </xdr:nvSpPr>
      <xdr:spPr bwMode="auto">
        <a:xfrm flipH="1">
          <a:off x="9991725" y="39528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523875</xdr:colOff>
      <xdr:row>18</xdr:row>
      <xdr:rowOff>0</xdr:rowOff>
    </xdr:from>
    <xdr:to>
      <xdr:col>10</xdr:col>
      <xdr:colOff>533400</xdr:colOff>
      <xdr:row>18</xdr:row>
      <xdr:rowOff>0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B464A253-13B9-424E-BC33-F77118D21F80}"/>
            </a:ext>
          </a:extLst>
        </xdr:cNvPr>
        <xdr:cNvSpPr>
          <a:spLocks noChangeShapeType="1"/>
        </xdr:cNvSpPr>
      </xdr:nvSpPr>
      <xdr:spPr bwMode="auto">
        <a:xfrm flipH="1">
          <a:off x="9991725" y="39528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523875</xdr:colOff>
      <xdr:row>18</xdr:row>
      <xdr:rowOff>0</xdr:rowOff>
    </xdr:from>
    <xdr:to>
      <xdr:col>10</xdr:col>
      <xdr:colOff>533400</xdr:colOff>
      <xdr:row>18</xdr:row>
      <xdr:rowOff>0</xdr:rowOff>
    </xdr:to>
    <xdr:sp macro="" textlink="">
      <xdr:nvSpPr>
        <xdr:cNvPr id="87" name="Line 1">
          <a:extLst>
            <a:ext uri="{FF2B5EF4-FFF2-40B4-BE49-F238E27FC236}">
              <a16:creationId xmlns:a16="http://schemas.microsoft.com/office/drawing/2014/main" id="{9DE730AD-8D60-42B8-B5F8-59C6EC843CEF}"/>
            </a:ext>
          </a:extLst>
        </xdr:cNvPr>
        <xdr:cNvSpPr>
          <a:spLocks noChangeShapeType="1"/>
        </xdr:cNvSpPr>
      </xdr:nvSpPr>
      <xdr:spPr bwMode="auto">
        <a:xfrm flipH="1">
          <a:off x="9991725" y="39528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523875</xdr:colOff>
      <xdr:row>18</xdr:row>
      <xdr:rowOff>0</xdr:rowOff>
    </xdr:from>
    <xdr:to>
      <xdr:col>10</xdr:col>
      <xdr:colOff>533400</xdr:colOff>
      <xdr:row>18</xdr:row>
      <xdr:rowOff>0</xdr:rowOff>
    </xdr:to>
    <xdr:sp macro="" textlink="">
      <xdr:nvSpPr>
        <xdr:cNvPr id="88" name="Line 1">
          <a:extLst>
            <a:ext uri="{FF2B5EF4-FFF2-40B4-BE49-F238E27FC236}">
              <a16:creationId xmlns:a16="http://schemas.microsoft.com/office/drawing/2014/main" id="{1531AF07-82D7-42BD-AB34-7A6E790FDC92}"/>
            </a:ext>
          </a:extLst>
        </xdr:cNvPr>
        <xdr:cNvSpPr>
          <a:spLocks noChangeShapeType="1"/>
        </xdr:cNvSpPr>
      </xdr:nvSpPr>
      <xdr:spPr bwMode="auto">
        <a:xfrm flipH="1">
          <a:off x="9991725" y="39528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523875</xdr:colOff>
      <xdr:row>18</xdr:row>
      <xdr:rowOff>0</xdr:rowOff>
    </xdr:from>
    <xdr:to>
      <xdr:col>10</xdr:col>
      <xdr:colOff>533400</xdr:colOff>
      <xdr:row>18</xdr:row>
      <xdr:rowOff>0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A7E193D3-D5E6-481D-8B1D-E02190EE398E}"/>
            </a:ext>
          </a:extLst>
        </xdr:cNvPr>
        <xdr:cNvSpPr>
          <a:spLocks noChangeShapeType="1"/>
        </xdr:cNvSpPr>
      </xdr:nvSpPr>
      <xdr:spPr bwMode="auto">
        <a:xfrm flipH="1">
          <a:off x="9991725" y="39528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6C1C09E9-F714-4C57-8B79-85A14F342E9C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91" name="Line 1">
          <a:extLst>
            <a:ext uri="{FF2B5EF4-FFF2-40B4-BE49-F238E27FC236}">
              <a16:creationId xmlns:a16="http://schemas.microsoft.com/office/drawing/2014/main" id="{E3A4182A-CB81-4B17-AE7F-31586A811707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394D86C1-E775-4B16-A6BD-1CEE57B1420A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93" name="Line 1">
          <a:extLst>
            <a:ext uri="{FF2B5EF4-FFF2-40B4-BE49-F238E27FC236}">
              <a16:creationId xmlns:a16="http://schemas.microsoft.com/office/drawing/2014/main" id="{3F48CC21-D002-4598-B5F9-D19A398E1ADF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94" name="Line 1">
          <a:extLst>
            <a:ext uri="{FF2B5EF4-FFF2-40B4-BE49-F238E27FC236}">
              <a16:creationId xmlns:a16="http://schemas.microsoft.com/office/drawing/2014/main" id="{935B2C0C-9290-40A2-9F93-8CDB319194CF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61B8DB17-B5A5-45DC-84BB-082A89A485D4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96" name="Line 1">
          <a:extLst>
            <a:ext uri="{FF2B5EF4-FFF2-40B4-BE49-F238E27FC236}">
              <a16:creationId xmlns:a16="http://schemas.microsoft.com/office/drawing/2014/main" id="{F03DCD10-6527-4702-BB1B-5FBE67514F0D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97" name="Line 1">
          <a:extLst>
            <a:ext uri="{FF2B5EF4-FFF2-40B4-BE49-F238E27FC236}">
              <a16:creationId xmlns:a16="http://schemas.microsoft.com/office/drawing/2014/main" id="{086606BF-C3D7-42B0-B5C4-104B0DD06ABB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DF7C3672-E5D5-42BC-BA4F-B51299E68C62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99" name="Line 1">
          <a:extLst>
            <a:ext uri="{FF2B5EF4-FFF2-40B4-BE49-F238E27FC236}">
              <a16:creationId xmlns:a16="http://schemas.microsoft.com/office/drawing/2014/main" id="{E3ABE23C-D3B5-4B84-A672-EB228CBD979A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100" name="Line 1">
          <a:extLst>
            <a:ext uri="{FF2B5EF4-FFF2-40B4-BE49-F238E27FC236}">
              <a16:creationId xmlns:a16="http://schemas.microsoft.com/office/drawing/2014/main" id="{9812E34A-8669-4DAD-90DD-1A138C633D6B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01D4163B-D0B9-4FE7-BB5E-F70EB71427F1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102" name="Line 1">
          <a:extLst>
            <a:ext uri="{FF2B5EF4-FFF2-40B4-BE49-F238E27FC236}">
              <a16:creationId xmlns:a16="http://schemas.microsoft.com/office/drawing/2014/main" id="{6E5A5419-5ADE-4745-9629-6B75FA5B3337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103" name="Line 1">
          <a:extLst>
            <a:ext uri="{FF2B5EF4-FFF2-40B4-BE49-F238E27FC236}">
              <a16:creationId xmlns:a16="http://schemas.microsoft.com/office/drawing/2014/main" id="{4D7AC220-3E82-4D51-9932-6CB7B7890687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06FA9426-BD01-4FB5-9669-53915EF63020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105" name="Line 1">
          <a:extLst>
            <a:ext uri="{FF2B5EF4-FFF2-40B4-BE49-F238E27FC236}">
              <a16:creationId xmlns:a16="http://schemas.microsoft.com/office/drawing/2014/main" id="{66D43F96-BA07-44B7-B9D1-BA402A72B834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106" name="Line 1">
          <a:extLst>
            <a:ext uri="{FF2B5EF4-FFF2-40B4-BE49-F238E27FC236}">
              <a16:creationId xmlns:a16="http://schemas.microsoft.com/office/drawing/2014/main" id="{3FA4FD7A-954F-41C5-B30F-74E0248330AD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A7AE6ABF-31D1-4109-B266-35C96941F2FC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108" name="Line 1">
          <a:extLst>
            <a:ext uri="{FF2B5EF4-FFF2-40B4-BE49-F238E27FC236}">
              <a16:creationId xmlns:a16="http://schemas.microsoft.com/office/drawing/2014/main" id="{9A076366-B280-428A-A7C7-076F0A388504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109" name="Line 1">
          <a:extLst>
            <a:ext uri="{FF2B5EF4-FFF2-40B4-BE49-F238E27FC236}">
              <a16:creationId xmlns:a16="http://schemas.microsoft.com/office/drawing/2014/main" id="{1325F63B-A94A-4393-9537-E25A8C5A9D73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F42BD7E9-4A05-4EC5-AE28-5BCB5BDC527F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111" name="Line 1">
          <a:extLst>
            <a:ext uri="{FF2B5EF4-FFF2-40B4-BE49-F238E27FC236}">
              <a16:creationId xmlns:a16="http://schemas.microsoft.com/office/drawing/2014/main" id="{8047B615-744B-42CB-A4BC-D987DD3359DF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112" name="Line 1">
          <a:extLst>
            <a:ext uri="{FF2B5EF4-FFF2-40B4-BE49-F238E27FC236}">
              <a16:creationId xmlns:a16="http://schemas.microsoft.com/office/drawing/2014/main" id="{8D94C17D-2FF7-4BF3-835C-6ED465E59A2C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3FF01868-E436-4120-9A02-DCEBA2F3D25A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114" name="Line 1">
          <a:extLst>
            <a:ext uri="{FF2B5EF4-FFF2-40B4-BE49-F238E27FC236}">
              <a16:creationId xmlns:a16="http://schemas.microsoft.com/office/drawing/2014/main" id="{2C548055-0EA7-494C-9422-5C70C60FAFC8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115" name="Line 1">
          <a:extLst>
            <a:ext uri="{FF2B5EF4-FFF2-40B4-BE49-F238E27FC236}">
              <a16:creationId xmlns:a16="http://schemas.microsoft.com/office/drawing/2014/main" id="{F14DE370-98D3-43CB-8090-EA78A4C462B1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0DB8BE45-575D-42B8-BFBF-4BFAEEF40A83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117" name="Line 1">
          <a:extLst>
            <a:ext uri="{FF2B5EF4-FFF2-40B4-BE49-F238E27FC236}">
              <a16:creationId xmlns:a16="http://schemas.microsoft.com/office/drawing/2014/main" id="{7BEDDB53-DCB1-459E-B3F0-BC029E403589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118" name="Line 1">
          <a:extLst>
            <a:ext uri="{FF2B5EF4-FFF2-40B4-BE49-F238E27FC236}">
              <a16:creationId xmlns:a16="http://schemas.microsoft.com/office/drawing/2014/main" id="{525D807E-664C-4040-9DBD-B9351BC47F55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3C40053E-CC13-42C2-83B0-7D82206B49FC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120" name="Line 1">
          <a:extLst>
            <a:ext uri="{FF2B5EF4-FFF2-40B4-BE49-F238E27FC236}">
              <a16:creationId xmlns:a16="http://schemas.microsoft.com/office/drawing/2014/main" id="{4D91B78E-B9EE-49A2-9C9E-F25D9F8E3215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121" name="Line 1">
          <a:extLst>
            <a:ext uri="{FF2B5EF4-FFF2-40B4-BE49-F238E27FC236}">
              <a16:creationId xmlns:a16="http://schemas.microsoft.com/office/drawing/2014/main" id="{3CE299FD-113C-424F-8C30-A90F8EF7F573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CFB3C765-5638-4AC1-988E-537DBC8F85DC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123" name="Line 1">
          <a:extLst>
            <a:ext uri="{FF2B5EF4-FFF2-40B4-BE49-F238E27FC236}">
              <a16:creationId xmlns:a16="http://schemas.microsoft.com/office/drawing/2014/main" id="{A2860D56-ACE2-488F-9FFA-D0A45CD02008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124" name="Line 1">
          <a:extLst>
            <a:ext uri="{FF2B5EF4-FFF2-40B4-BE49-F238E27FC236}">
              <a16:creationId xmlns:a16="http://schemas.microsoft.com/office/drawing/2014/main" id="{DE728611-3286-43FC-A5F1-5266A40764E3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22EA232D-BAB9-4DEF-848F-802CC9A82092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126" name="Line 1">
          <a:extLst>
            <a:ext uri="{FF2B5EF4-FFF2-40B4-BE49-F238E27FC236}">
              <a16:creationId xmlns:a16="http://schemas.microsoft.com/office/drawing/2014/main" id="{13588637-F1BB-4230-B435-A043C2146032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127" name="Line 1">
          <a:extLst>
            <a:ext uri="{FF2B5EF4-FFF2-40B4-BE49-F238E27FC236}">
              <a16:creationId xmlns:a16="http://schemas.microsoft.com/office/drawing/2014/main" id="{B41C4006-9CDC-4818-AEB6-94566DD90ECB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0FF88B72-4724-4CF8-B2EC-FDACAD944C94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129" name="Line 1">
          <a:extLst>
            <a:ext uri="{FF2B5EF4-FFF2-40B4-BE49-F238E27FC236}">
              <a16:creationId xmlns:a16="http://schemas.microsoft.com/office/drawing/2014/main" id="{4CB034E2-1AB4-4588-8284-DFB0C6A06616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130" name="Line 1">
          <a:extLst>
            <a:ext uri="{FF2B5EF4-FFF2-40B4-BE49-F238E27FC236}">
              <a16:creationId xmlns:a16="http://schemas.microsoft.com/office/drawing/2014/main" id="{33D302B9-74F3-4285-87DF-F905C8D80128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F49B6839-973E-4C6D-B2EC-AE5F0917F24C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132" name="Line 1">
          <a:extLst>
            <a:ext uri="{FF2B5EF4-FFF2-40B4-BE49-F238E27FC236}">
              <a16:creationId xmlns:a16="http://schemas.microsoft.com/office/drawing/2014/main" id="{6BBC7D7F-BC4B-487A-B4A0-209B3BFE72B3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133" name="Line 1">
          <a:extLst>
            <a:ext uri="{FF2B5EF4-FFF2-40B4-BE49-F238E27FC236}">
              <a16:creationId xmlns:a16="http://schemas.microsoft.com/office/drawing/2014/main" id="{09D46F4A-558A-41E4-A36E-3681A163696E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7D820248-B697-4C7A-9215-443AC8390C41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135" name="Line 1">
          <a:extLst>
            <a:ext uri="{FF2B5EF4-FFF2-40B4-BE49-F238E27FC236}">
              <a16:creationId xmlns:a16="http://schemas.microsoft.com/office/drawing/2014/main" id="{669CE03F-9146-40F9-924E-4B9DC791820A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136" name="Line 1">
          <a:extLst>
            <a:ext uri="{FF2B5EF4-FFF2-40B4-BE49-F238E27FC236}">
              <a16:creationId xmlns:a16="http://schemas.microsoft.com/office/drawing/2014/main" id="{DA1B2F4C-99F4-4CF4-9EE9-23D1E260C419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BA055B72-A2C3-4E0D-9328-30EF05B0F96A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138" name="Line 1">
          <a:extLst>
            <a:ext uri="{FF2B5EF4-FFF2-40B4-BE49-F238E27FC236}">
              <a16:creationId xmlns:a16="http://schemas.microsoft.com/office/drawing/2014/main" id="{2490FBDD-1616-42F2-B70E-2A9CEDF77DFC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139" name="Line 1">
          <a:extLst>
            <a:ext uri="{FF2B5EF4-FFF2-40B4-BE49-F238E27FC236}">
              <a16:creationId xmlns:a16="http://schemas.microsoft.com/office/drawing/2014/main" id="{A3F0F8B3-FF3F-4035-83CD-3FAA2301AC05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C87C67C4-C118-4B82-AD2F-3E652346D83F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141" name="Line 1">
          <a:extLst>
            <a:ext uri="{FF2B5EF4-FFF2-40B4-BE49-F238E27FC236}">
              <a16:creationId xmlns:a16="http://schemas.microsoft.com/office/drawing/2014/main" id="{24FA2279-3A97-4399-AE70-72CFE3BCB250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142" name="Line 1">
          <a:extLst>
            <a:ext uri="{FF2B5EF4-FFF2-40B4-BE49-F238E27FC236}">
              <a16:creationId xmlns:a16="http://schemas.microsoft.com/office/drawing/2014/main" id="{C05F31A0-0FFA-4448-AFB8-438866BEF0A9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B50BB1F8-3A74-48FA-B7D8-3C96BFAE7776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144" name="Line 1">
          <a:extLst>
            <a:ext uri="{FF2B5EF4-FFF2-40B4-BE49-F238E27FC236}">
              <a16:creationId xmlns:a16="http://schemas.microsoft.com/office/drawing/2014/main" id="{CFCD9EA2-0BFB-4957-9C72-1DEFD895CEAE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145" name="Line 1">
          <a:extLst>
            <a:ext uri="{FF2B5EF4-FFF2-40B4-BE49-F238E27FC236}">
              <a16:creationId xmlns:a16="http://schemas.microsoft.com/office/drawing/2014/main" id="{4446675B-72F5-41B0-9896-A5870CE51594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B96DE05B-6B7C-488E-824F-EB6FDF9693C7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147" name="Line 1">
          <a:extLst>
            <a:ext uri="{FF2B5EF4-FFF2-40B4-BE49-F238E27FC236}">
              <a16:creationId xmlns:a16="http://schemas.microsoft.com/office/drawing/2014/main" id="{3D75388B-5F4B-41F9-93DA-7E5C9E724B1C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148" name="Line 1">
          <a:extLst>
            <a:ext uri="{FF2B5EF4-FFF2-40B4-BE49-F238E27FC236}">
              <a16:creationId xmlns:a16="http://schemas.microsoft.com/office/drawing/2014/main" id="{A21FB767-74FD-475D-A418-2954536E317A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F1FBA5D4-295A-4A26-A991-AC5CA95D5B8D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150" name="Line 1">
          <a:extLst>
            <a:ext uri="{FF2B5EF4-FFF2-40B4-BE49-F238E27FC236}">
              <a16:creationId xmlns:a16="http://schemas.microsoft.com/office/drawing/2014/main" id="{1A815277-3082-492E-ABA8-15E9D0D343BE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151" name="Line 1">
          <a:extLst>
            <a:ext uri="{FF2B5EF4-FFF2-40B4-BE49-F238E27FC236}">
              <a16:creationId xmlns:a16="http://schemas.microsoft.com/office/drawing/2014/main" id="{B512831E-8377-4876-98CA-8C27BEFB693A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032225FE-7019-449A-A8BA-C2BC4FC6C943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153" name="Line 1">
          <a:extLst>
            <a:ext uri="{FF2B5EF4-FFF2-40B4-BE49-F238E27FC236}">
              <a16:creationId xmlns:a16="http://schemas.microsoft.com/office/drawing/2014/main" id="{CA39F477-467E-4073-82FE-DA7E0F4B8FEA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154" name="Line 1">
          <a:extLst>
            <a:ext uri="{FF2B5EF4-FFF2-40B4-BE49-F238E27FC236}">
              <a16:creationId xmlns:a16="http://schemas.microsoft.com/office/drawing/2014/main" id="{F05DE3B9-8410-4ED0-9FE7-AFCA54C6240A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92F3CAEF-1772-4957-9405-8825E36D82EA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156" name="Line 1">
          <a:extLst>
            <a:ext uri="{FF2B5EF4-FFF2-40B4-BE49-F238E27FC236}">
              <a16:creationId xmlns:a16="http://schemas.microsoft.com/office/drawing/2014/main" id="{D64C4FAF-DE1B-4E65-93F5-9A8F084192CC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157" name="Line 1">
          <a:extLst>
            <a:ext uri="{FF2B5EF4-FFF2-40B4-BE49-F238E27FC236}">
              <a16:creationId xmlns:a16="http://schemas.microsoft.com/office/drawing/2014/main" id="{4B9DFD2F-2E07-4FCE-85C7-250CA0F71455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D5B2A985-827A-4F39-8CB5-A94E4266A877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159" name="Line 1">
          <a:extLst>
            <a:ext uri="{FF2B5EF4-FFF2-40B4-BE49-F238E27FC236}">
              <a16:creationId xmlns:a16="http://schemas.microsoft.com/office/drawing/2014/main" id="{01205938-2BF6-4166-BC73-2E5834C84DE7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160" name="Line 1">
          <a:extLst>
            <a:ext uri="{FF2B5EF4-FFF2-40B4-BE49-F238E27FC236}">
              <a16:creationId xmlns:a16="http://schemas.microsoft.com/office/drawing/2014/main" id="{64623D7C-2A79-4DE3-A571-F15137A3BF76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329AE128-756C-420A-862F-0D21E6307DC5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18</xdr:row>
      <xdr:rowOff>28575</xdr:rowOff>
    </xdr:from>
    <xdr:to>
      <xdr:col>12</xdr:col>
      <xdr:colOff>0</xdr:colOff>
      <xdr:row>18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850B7D6-4C30-4298-8265-2B8246CA2F87}"/>
            </a:ext>
          </a:extLst>
        </xdr:cNvPr>
        <xdr:cNvSpPr>
          <a:spLocks noChangeShapeType="1"/>
        </xdr:cNvSpPr>
      </xdr:nvSpPr>
      <xdr:spPr bwMode="auto">
        <a:xfrm>
          <a:off x="11449050" y="398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2092838-9878-4E86-8BAB-B4A14BAFB651}"/>
            </a:ext>
          </a:extLst>
        </xdr:cNvPr>
        <xdr:cNvSpPr>
          <a:spLocks noChangeShapeType="1"/>
        </xdr:cNvSpPr>
      </xdr:nvSpPr>
      <xdr:spPr bwMode="auto">
        <a:xfrm>
          <a:off x="11449050" y="3952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3E8D468E-ADDE-491C-9F31-9F717E369821}"/>
            </a:ext>
          </a:extLst>
        </xdr:cNvPr>
        <xdr:cNvSpPr>
          <a:spLocks noChangeShapeType="1"/>
        </xdr:cNvSpPr>
      </xdr:nvSpPr>
      <xdr:spPr bwMode="auto">
        <a:xfrm flipH="1" flipV="1">
          <a:off x="11449050" y="3952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28575</xdr:rowOff>
    </xdr:from>
    <xdr:to>
      <xdr:col>12</xdr:col>
      <xdr:colOff>0</xdr:colOff>
      <xdr:row>18</xdr:row>
      <xdr:rowOff>28575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7BA506A1-40C8-44CE-8E14-47351942F256}"/>
            </a:ext>
          </a:extLst>
        </xdr:cNvPr>
        <xdr:cNvSpPr>
          <a:spLocks noChangeShapeType="1"/>
        </xdr:cNvSpPr>
      </xdr:nvSpPr>
      <xdr:spPr bwMode="auto">
        <a:xfrm>
          <a:off x="11449050" y="398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FBCA75E7-0872-4B3C-98E9-2D59D0C6CAEE}"/>
            </a:ext>
          </a:extLst>
        </xdr:cNvPr>
        <xdr:cNvSpPr>
          <a:spLocks noChangeShapeType="1"/>
        </xdr:cNvSpPr>
      </xdr:nvSpPr>
      <xdr:spPr bwMode="auto">
        <a:xfrm>
          <a:off x="11449050" y="3952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A8033B19-3694-46B2-8B66-2484A1645986}"/>
            </a:ext>
          </a:extLst>
        </xdr:cNvPr>
        <xdr:cNvSpPr>
          <a:spLocks noChangeShapeType="1"/>
        </xdr:cNvSpPr>
      </xdr:nvSpPr>
      <xdr:spPr bwMode="auto">
        <a:xfrm flipH="1" flipV="1">
          <a:off x="11449050" y="3952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28575</xdr:rowOff>
    </xdr:from>
    <xdr:to>
      <xdr:col>12</xdr:col>
      <xdr:colOff>0</xdr:colOff>
      <xdr:row>18</xdr:row>
      <xdr:rowOff>28575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17F7EAA6-AF7D-4875-A91B-03A764466ABF}"/>
            </a:ext>
          </a:extLst>
        </xdr:cNvPr>
        <xdr:cNvSpPr>
          <a:spLocks noChangeShapeType="1"/>
        </xdr:cNvSpPr>
      </xdr:nvSpPr>
      <xdr:spPr bwMode="auto">
        <a:xfrm>
          <a:off x="11449050" y="398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D6ABD617-EAAD-4FE1-93BE-FBE231A632C8}"/>
            </a:ext>
          </a:extLst>
        </xdr:cNvPr>
        <xdr:cNvSpPr>
          <a:spLocks noChangeShapeType="1"/>
        </xdr:cNvSpPr>
      </xdr:nvSpPr>
      <xdr:spPr bwMode="auto">
        <a:xfrm>
          <a:off x="11449050" y="3952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943F6D09-9D40-4448-9676-5843B437E4DC}"/>
            </a:ext>
          </a:extLst>
        </xdr:cNvPr>
        <xdr:cNvSpPr>
          <a:spLocks noChangeShapeType="1"/>
        </xdr:cNvSpPr>
      </xdr:nvSpPr>
      <xdr:spPr bwMode="auto">
        <a:xfrm flipH="1" flipV="1">
          <a:off x="11449050" y="3952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28575</xdr:rowOff>
    </xdr:from>
    <xdr:to>
      <xdr:col>12</xdr:col>
      <xdr:colOff>0</xdr:colOff>
      <xdr:row>18</xdr:row>
      <xdr:rowOff>28575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E68B8916-D45D-4CE5-B71C-DF7D927CF35A}"/>
            </a:ext>
          </a:extLst>
        </xdr:cNvPr>
        <xdr:cNvSpPr>
          <a:spLocks noChangeShapeType="1"/>
        </xdr:cNvSpPr>
      </xdr:nvSpPr>
      <xdr:spPr bwMode="auto">
        <a:xfrm>
          <a:off x="11449050" y="398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25596D0F-8710-4D98-9B34-B6618CD77242}"/>
            </a:ext>
          </a:extLst>
        </xdr:cNvPr>
        <xdr:cNvSpPr>
          <a:spLocks noChangeShapeType="1"/>
        </xdr:cNvSpPr>
      </xdr:nvSpPr>
      <xdr:spPr bwMode="auto">
        <a:xfrm>
          <a:off x="11449050" y="3952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698D22DC-29BF-420D-B93D-54BC951AE239}"/>
            </a:ext>
          </a:extLst>
        </xdr:cNvPr>
        <xdr:cNvSpPr>
          <a:spLocks noChangeShapeType="1"/>
        </xdr:cNvSpPr>
      </xdr:nvSpPr>
      <xdr:spPr bwMode="auto">
        <a:xfrm flipH="1" flipV="1">
          <a:off x="11449050" y="3952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8A56462F-6061-4552-A32E-EA71DF72057A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3C83181E-6FC2-4792-9AB3-75DCAAD4AEA0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829EB885-549C-49FE-9AE2-DF213FE1D27D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F22A3F53-8095-4A96-B817-0168985FFD3B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49F11C0D-7B5D-4DCC-A57F-78C7CFB845F0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D4D76F6E-1352-41AA-B4C7-722084409D61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90CB7F96-C6E2-407F-90DC-CB3FFFD1661D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2C07C93F-E828-4ED4-ADAB-F8C4CCC15B04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10C1922F-2C9C-4C60-B846-A3664484AE5C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85DADDD4-7702-4181-BE42-47338B1B48DC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8DFD8807-5963-47F7-80B5-4D2B89663C5D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2E698035-F4B6-459D-BF52-FC741EA37ED6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CFFF5C36-3B04-4E7C-BFED-82580DDA0299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B4C39F6E-02A3-4126-8230-6547A4FAF06D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2EFC1ED2-E420-4823-B89F-B8039C39BC53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7C21814-24EF-450B-8968-4495075B2748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5949CBB1-A252-426C-9F04-34F71A2E2AC8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71E192BB-4A0E-467D-927E-C25B60F64D33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B51FD35F-2ED4-4431-8F1B-8F50527D18BD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EDFEF63E-AA37-4129-93DC-C803DBCD8AC7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7BF979E3-FE84-4C7B-AD2F-0EC2BB7C583B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D1902704-A394-4658-8969-2ABD01613B65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7E3AD907-E5DE-472F-9CFA-F86372204F75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37" name="Line 1">
          <a:extLst>
            <a:ext uri="{FF2B5EF4-FFF2-40B4-BE49-F238E27FC236}">
              <a16:creationId xmlns:a16="http://schemas.microsoft.com/office/drawing/2014/main" id="{B2C5528D-63B8-4926-956B-27422BC7B0FF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42C3D4B3-E5FA-4039-80A0-D0C94CDA8D08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39" name="Line 1">
          <a:extLst>
            <a:ext uri="{FF2B5EF4-FFF2-40B4-BE49-F238E27FC236}">
              <a16:creationId xmlns:a16="http://schemas.microsoft.com/office/drawing/2014/main" id="{E5D66292-802F-4DB4-BA68-CB757639E6DD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12AE05CA-DE1E-42F1-B231-94032DF14B94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F5746B64-9E1D-406A-9285-20EF0C90CD5F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3E3684E1-452E-45B1-BB76-9AA13AFE7524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43" name="Line 1">
          <a:extLst>
            <a:ext uri="{FF2B5EF4-FFF2-40B4-BE49-F238E27FC236}">
              <a16:creationId xmlns:a16="http://schemas.microsoft.com/office/drawing/2014/main" id="{3F98A621-CE62-4868-8C16-139649AB79F6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E565DF50-CAC6-4A4A-8F32-28B3EBB4DF02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45" name="Line 1">
          <a:extLst>
            <a:ext uri="{FF2B5EF4-FFF2-40B4-BE49-F238E27FC236}">
              <a16:creationId xmlns:a16="http://schemas.microsoft.com/office/drawing/2014/main" id="{48477E0B-83EB-4D77-99F4-4C016B2B3438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4C32058D-158E-4917-9BEF-9A1A75E991D0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098FFE31-BB94-472A-860D-282BB576F124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48" name="Line 1">
          <a:extLst>
            <a:ext uri="{FF2B5EF4-FFF2-40B4-BE49-F238E27FC236}">
              <a16:creationId xmlns:a16="http://schemas.microsoft.com/office/drawing/2014/main" id="{F9C5977B-93D0-4BFA-B87B-4F7C09BB133C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49" name="Line 1">
          <a:extLst>
            <a:ext uri="{FF2B5EF4-FFF2-40B4-BE49-F238E27FC236}">
              <a16:creationId xmlns:a16="http://schemas.microsoft.com/office/drawing/2014/main" id="{B023E54A-A188-4DA9-8A18-CAE4A5B6FAF8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45F50DB2-847E-49C0-AB65-CA78650E0594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51" name="Line 1">
          <a:extLst>
            <a:ext uri="{FF2B5EF4-FFF2-40B4-BE49-F238E27FC236}">
              <a16:creationId xmlns:a16="http://schemas.microsoft.com/office/drawing/2014/main" id="{F0F14FC4-A90D-4D11-9978-407AC8FEB2CA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id="{64B039CA-910E-4655-910F-D4A204553748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CCDB3485-059D-4573-B6C5-2E39A39E7DA7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EAFBA505-92F0-40EE-8D29-D116A0A14A84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55" name="Line 1">
          <a:extLst>
            <a:ext uri="{FF2B5EF4-FFF2-40B4-BE49-F238E27FC236}">
              <a16:creationId xmlns:a16="http://schemas.microsoft.com/office/drawing/2014/main" id="{CFCE812C-62C5-465C-97D3-BCE911C6A0B4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651863B0-F703-4EB5-906F-7071F29C8F05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57" name="Line 1">
          <a:extLst>
            <a:ext uri="{FF2B5EF4-FFF2-40B4-BE49-F238E27FC236}">
              <a16:creationId xmlns:a16="http://schemas.microsoft.com/office/drawing/2014/main" id="{8EE4C2A8-3A41-4E4D-A1B2-2C59E19DF53B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5EEEBA45-373C-4E04-BB7A-B7CD9B32CC8D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3A4A7791-6605-438E-9878-B1C9E58DBBFA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60" name="Line 1">
          <a:extLst>
            <a:ext uri="{FF2B5EF4-FFF2-40B4-BE49-F238E27FC236}">
              <a16:creationId xmlns:a16="http://schemas.microsoft.com/office/drawing/2014/main" id="{3274460C-1AA0-426D-A9A0-EB23FDF9265D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61" name="Line 1">
          <a:extLst>
            <a:ext uri="{FF2B5EF4-FFF2-40B4-BE49-F238E27FC236}">
              <a16:creationId xmlns:a16="http://schemas.microsoft.com/office/drawing/2014/main" id="{2B09807C-2FAD-4F25-A8E8-AFCBBDEA7E03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6415452A-EC8A-471F-95A8-00EF6B364F27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63" name="Line 1">
          <a:extLst>
            <a:ext uri="{FF2B5EF4-FFF2-40B4-BE49-F238E27FC236}">
              <a16:creationId xmlns:a16="http://schemas.microsoft.com/office/drawing/2014/main" id="{CFEB24A7-D09B-4742-85F4-2BEE3F256303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64" name="Line 1">
          <a:extLst>
            <a:ext uri="{FF2B5EF4-FFF2-40B4-BE49-F238E27FC236}">
              <a16:creationId xmlns:a16="http://schemas.microsoft.com/office/drawing/2014/main" id="{4719F2C4-D29A-4926-8C36-F57201982127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AB829A73-77C6-4CB0-9E0C-EFCE0AD192E6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3C7291CD-90BB-4F86-B757-C90D0CFD5C19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67" name="Line 1">
          <a:extLst>
            <a:ext uri="{FF2B5EF4-FFF2-40B4-BE49-F238E27FC236}">
              <a16:creationId xmlns:a16="http://schemas.microsoft.com/office/drawing/2014/main" id="{A3BCEFF9-F73E-41E8-B202-58B6D82DDE9A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690EE390-8A90-4CA8-BD95-1A3B53A7D5A9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69" name="Line 1">
          <a:extLst>
            <a:ext uri="{FF2B5EF4-FFF2-40B4-BE49-F238E27FC236}">
              <a16:creationId xmlns:a16="http://schemas.microsoft.com/office/drawing/2014/main" id="{7F79E1B9-FF8E-4DD6-8902-2B762E4ACB6A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DB531675-9223-42FA-991C-1FE843C0CB09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BB47C728-8C24-4B26-8975-82BD6414A934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72" name="Line 1">
          <a:extLst>
            <a:ext uri="{FF2B5EF4-FFF2-40B4-BE49-F238E27FC236}">
              <a16:creationId xmlns:a16="http://schemas.microsoft.com/office/drawing/2014/main" id="{E0AB8F88-7814-4D9A-A245-EDB8640ADB56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73" name="Line 1">
          <a:extLst>
            <a:ext uri="{FF2B5EF4-FFF2-40B4-BE49-F238E27FC236}">
              <a16:creationId xmlns:a16="http://schemas.microsoft.com/office/drawing/2014/main" id="{C1C4F860-36AC-42F3-A2B4-8D51FC616F1E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474BA6F4-83D7-41D9-AD22-EB10CC8203A6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75" name="Line 1">
          <a:extLst>
            <a:ext uri="{FF2B5EF4-FFF2-40B4-BE49-F238E27FC236}">
              <a16:creationId xmlns:a16="http://schemas.microsoft.com/office/drawing/2014/main" id="{5B1CC24A-278F-4584-909D-3D3B67C3B1A0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76" name="Line 1">
          <a:extLst>
            <a:ext uri="{FF2B5EF4-FFF2-40B4-BE49-F238E27FC236}">
              <a16:creationId xmlns:a16="http://schemas.microsoft.com/office/drawing/2014/main" id="{C83CEF4B-6EAD-4C18-90D9-61B3471F0B95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6F2D23BF-6606-444C-966E-61AC430062E3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47BA53E5-6063-4C05-8CE0-2F5B05349C91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79" name="Line 1">
          <a:extLst>
            <a:ext uri="{FF2B5EF4-FFF2-40B4-BE49-F238E27FC236}">
              <a16:creationId xmlns:a16="http://schemas.microsoft.com/office/drawing/2014/main" id="{C3EC58E8-8923-4BE0-AD35-5895D377B0B8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8772E694-B826-42C3-B5D9-F6BA4ED49D60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81" name="Line 1">
          <a:extLst>
            <a:ext uri="{FF2B5EF4-FFF2-40B4-BE49-F238E27FC236}">
              <a16:creationId xmlns:a16="http://schemas.microsoft.com/office/drawing/2014/main" id="{7E51B69C-EC91-4243-A2FA-2D1A48B1B67E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82" name="Line 1">
          <a:extLst>
            <a:ext uri="{FF2B5EF4-FFF2-40B4-BE49-F238E27FC236}">
              <a16:creationId xmlns:a16="http://schemas.microsoft.com/office/drawing/2014/main" id="{FD78CE7E-6B77-490A-B3A9-BA38CB8E6D90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3CEE9C00-F214-4949-884D-1FA1FEDC51A2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84" name="Line 1">
          <a:extLst>
            <a:ext uri="{FF2B5EF4-FFF2-40B4-BE49-F238E27FC236}">
              <a16:creationId xmlns:a16="http://schemas.microsoft.com/office/drawing/2014/main" id="{338EF785-3699-4E95-B0BA-F3A279D3D95A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85" name="Line 1">
          <a:extLst>
            <a:ext uri="{FF2B5EF4-FFF2-40B4-BE49-F238E27FC236}">
              <a16:creationId xmlns:a16="http://schemas.microsoft.com/office/drawing/2014/main" id="{23A2DA5C-0200-4067-B911-E7D6DB0A8EA4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780B867-59FD-4DFD-BFA0-74FB5CD8E11C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87" name="Line 1">
          <a:extLst>
            <a:ext uri="{FF2B5EF4-FFF2-40B4-BE49-F238E27FC236}">
              <a16:creationId xmlns:a16="http://schemas.microsoft.com/office/drawing/2014/main" id="{FF597F3C-A5DA-4426-829D-50C04CCE65A7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88" name="Line 1">
          <a:extLst>
            <a:ext uri="{FF2B5EF4-FFF2-40B4-BE49-F238E27FC236}">
              <a16:creationId xmlns:a16="http://schemas.microsoft.com/office/drawing/2014/main" id="{883A7FE1-DAC0-4CFB-946C-B829F4E700A8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28C6D244-8B88-4CD8-A651-214D6E4E59A3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2E331428-F9DD-44E7-BB1A-A7100E177673}"/>
            </a:ext>
          </a:extLst>
        </xdr:cNvPr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91" name="Line 1">
          <a:extLst>
            <a:ext uri="{FF2B5EF4-FFF2-40B4-BE49-F238E27FC236}">
              <a16:creationId xmlns:a16="http://schemas.microsoft.com/office/drawing/2014/main" id="{39CCA309-7553-4416-86ED-B7C2A043D935}"/>
            </a:ext>
          </a:extLst>
        </xdr:cNvPr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591645D9-7B74-448F-B748-65AAFF2CD254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93" name="Line 1">
          <a:extLst>
            <a:ext uri="{FF2B5EF4-FFF2-40B4-BE49-F238E27FC236}">
              <a16:creationId xmlns:a16="http://schemas.microsoft.com/office/drawing/2014/main" id="{D3C91C41-6F9C-4B95-A5C2-D4933936ED86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161925</xdr:rowOff>
    </xdr:from>
    <xdr:to>
      <xdr:col>6</xdr:col>
      <xdr:colOff>276225</xdr:colOff>
      <xdr:row>13</xdr:row>
      <xdr:rowOff>161925</xdr:rowOff>
    </xdr:to>
    <xdr:sp macro="" textlink="">
      <xdr:nvSpPr>
        <xdr:cNvPr id="94" name="Line 1">
          <a:extLst>
            <a:ext uri="{FF2B5EF4-FFF2-40B4-BE49-F238E27FC236}">
              <a16:creationId xmlns:a16="http://schemas.microsoft.com/office/drawing/2014/main" id="{0DE4A283-8709-4C65-8FAB-2BC6889D6C9F}"/>
            </a:ext>
          </a:extLst>
        </xdr:cNvPr>
        <xdr:cNvSpPr>
          <a:spLocks noChangeShapeType="1"/>
        </xdr:cNvSpPr>
      </xdr:nvSpPr>
      <xdr:spPr bwMode="auto">
        <a:xfrm>
          <a:off x="5781675" y="301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9C8F5089-2276-4500-B62C-E461A9F0E73D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96" name="Line 1">
          <a:extLst>
            <a:ext uri="{FF2B5EF4-FFF2-40B4-BE49-F238E27FC236}">
              <a16:creationId xmlns:a16="http://schemas.microsoft.com/office/drawing/2014/main" id="{12F16676-AD24-4BE9-A1C8-B7F3BFC7E0DD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20</xdr:row>
      <xdr:rowOff>161925</xdr:rowOff>
    </xdr:from>
    <xdr:to>
      <xdr:col>6</xdr:col>
      <xdr:colOff>276225</xdr:colOff>
      <xdr:row>20</xdr:row>
      <xdr:rowOff>161925</xdr:rowOff>
    </xdr:to>
    <xdr:sp macro="" textlink="">
      <xdr:nvSpPr>
        <xdr:cNvPr id="97" name="Line 1">
          <a:extLst>
            <a:ext uri="{FF2B5EF4-FFF2-40B4-BE49-F238E27FC236}">
              <a16:creationId xmlns:a16="http://schemas.microsoft.com/office/drawing/2014/main" id="{FA337D33-2ED9-4F77-BED3-57EFB1DFF6D0}"/>
            </a:ext>
          </a:extLst>
        </xdr:cNvPr>
        <xdr:cNvSpPr>
          <a:spLocks noChangeShapeType="1"/>
        </xdr:cNvSpPr>
      </xdr:nvSpPr>
      <xdr:spPr bwMode="auto">
        <a:xfrm>
          <a:off x="5781675" y="455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FC012E7C-3E84-42BD-9253-A874B504DD4B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99" name="Line 1">
          <a:extLst>
            <a:ext uri="{FF2B5EF4-FFF2-40B4-BE49-F238E27FC236}">
              <a16:creationId xmlns:a16="http://schemas.microsoft.com/office/drawing/2014/main" id="{157E3819-86A7-4AEF-8B4E-365709FFCB0E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23</xdr:row>
      <xdr:rowOff>161925</xdr:rowOff>
    </xdr:from>
    <xdr:to>
      <xdr:col>6</xdr:col>
      <xdr:colOff>276225</xdr:colOff>
      <xdr:row>23</xdr:row>
      <xdr:rowOff>161925</xdr:rowOff>
    </xdr:to>
    <xdr:sp macro="" textlink="">
      <xdr:nvSpPr>
        <xdr:cNvPr id="100" name="Line 1">
          <a:extLst>
            <a:ext uri="{FF2B5EF4-FFF2-40B4-BE49-F238E27FC236}">
              <a16:creationId xmlns:a16="http://schemas.microsoft.com/office/drawing/2014/main" id="{1D4AB757-0A90-497A-93C6-19436477136A}"/>
            </a:ext>
          </a:extLst>
        </xdr:cNvPr>
        <xdr:cNvSpPr>
          <a:spLocks noChangeShapeType="1"/>
        </xdr:cNvSpPr>
      </xdr:nvSpPr>
      <xdr:spPr bwMode="auto">
        <a:xfrm>
          <a:off x="5781675" y="521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E754BC7A-FE3D-4693-B701-92F2E2FC8239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102" name="Line 1">
          <a:extLst>
            <a:ext uri="{FF2B5EF4-FFF2-40B4-BE49-F238E27FC236}">
              <a16:creationId xmlns:a16="http://schemas.microsoft.com/office/drawing/2014/main" id="{0ECDB9D6-8893-4F41-AEFC-CA56FD97F5AE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26</xdr:row>
      <xdr:rowOff>161925</xdr:rowOff>
    </xdr:from>
    <xdr:to>
      <xdr:col>6</xdr:col>
      <xdr:colOff>276225</xdr:colOff>
      <xdr:row>26</xdr:row>
      <xdr:rowOff>161925</xdr:rowOff>
    </xdr:to>
    <xdr:sp macro="" textlink="">
      <xdr:nvSpPr>
        <xdr:cNvPr id="103" name="Line 1">
          <a:extLst>
            <a:ext uri="{FF2B5EF4-FFF2-40B4-BE49-F238E27FC236}">
              <a16:creationId xmlns:a16="http://schemas.microsoft.com/office/drawing/2014/main" id="{4F7447EF-3A82-44AE-8E89-68FAEB89A559}"/>
            </a:ext>
          </a:extLst>
        </xdr:cNvPr>
        <xdr:cNvSpPr>
          <a:spLocks noChangeShapeType="1"/>
        </xdr:cNvSpPr>
      </xdr:nvSpPr>
      <xdr:spPr bwMode="auto">
        <a:xfrm>
          <a:off x="57816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ECA9C71F-6810-49B0-A129-7A1ECC321F1D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105" name="Line 1">
          <a:extLst>
            <a:ext uri="{FF2B5EF4-FFF2-40B4-BE49-F238E27FC236}">
              <a16:creationId xmlns:a16="http://schemas.microsoft.com/office/drawing/2014/main" id="{351EF2F0-40BE-4FAD-BE5D-5D5BFCDD02FC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29</xdr:row>
      <xdr:rowOff>161925</xdr:rowOff>
    </xdr:from>
    <xdr:to>
      <xdr:col>6</xdr:col>
      <xdr:colOff>276225</xdr:colOff>
      <xdr:row>29</xdr:row>
      <xdr:rowOff>161925</xdr:rowOff>
    </xdr:to>
    <xdr:sp macro="" textlink="">
      <xdr:nvSpPr>
        <xdr:cNvPr id="106" name="Line 1">
          <a:extLst>
            <a:ext uri="{FF2B5EF4-FFF2-40B4-BE49-F238E27FC236}">
              <a16:creationId xmlns:a16="http://schemas.microsoft.com/office/drawing/2014/main" id="{2FE82737-E7DD-4AAD-AF62-027D3EA802E8}"/>
            </a:ext>
          </a:extLst>
        </xdr:cNvPr>
        <xdr:cNvSpPr>
          <a:spLocks noChangeShapeType="1"/>
        </xdr:cNvSpPr>
      </xdr:nvSpPr>
      <xdr:spPr bwMode="auto">
        <a:xfrm>
          <a:off x="5781675" y="652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B9952CBE-2898-4A69-BF38-811DA2D29F9A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108" name="Line 1">
          <a:extLst>
            <a:ext uri="{FF2B5EF4-FFF2-40B4-BE49-F238E27FC236}">
              <a16:creationId xmlns:a16="http://schemas.microsoft.com/office/drawing/2014/main" id="{BD5FCFE6-2FBF-4E60-B080-99DF23228A64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32</xdr:row>
      <xdr:rowOff>161925</xdr:rowOff>
    </xdr:from>
    <xdr:to>
      <xdr:col>6</xdr:col>
      <xdr:colOff>276225</xdr:colOff>
      <xdr:row>32</xdr:row>
      <xdr:rowOff>161925</xdr:rowOff>
    </xdr:to>
    <xdr:sp macro="" textlink="">
      <xdr:nvSpPr>
        <xdr:cNvPr id="109" name="Line 1">
          <a:extLst>
            <a:ext uri="{FF2B5EF4-FFF2-40B4-BE49-F238E27FC236}">
              <a16:creationId xmlns:a16="http://schemas.microsoft.com/office/drawing/2014/main" id="{6093E0E8-EDAC-4B59-84E4-D8ECD8CFE76C}"/>
            </a:ext>
          </a:extLst>
        </xdr:cNvPr>
        <xdr:cNvSpPr>
          <a:spLocks noChangeShapeType="1"/>
        </xdr:cNvSpPr>
      </xdr:nvSpPr>
      <xdr:spPr bwMode="auto">
        <a:xfrm>
          <a:off x="578167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6EB629FA-368E-40A0-BD4B-5D9F91FB1CA9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111" name="Line 1">
          <a:extLst>
            <a:ext uri="{FF2B5EF4-FFF2-40B4-BE49-F238E27FC236}">
              <a16:creationId xmlns:a16="http://schemas.microsoft.com/office/drawing/2014/main" id="{14BB959D-3C33-4651-9F02-4061CC35BE98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35</xdr:row>
      <xdr:rowOff>161925</xdr:rowOff>
    </xdr:from>
    <xdr:to>
      <xdr:col>6</xdr:col>
      <xdr:colOff>276225</xdr:colOff>
      <xdr:row>35</xdr:row>
      <xdr:rowOff>161925</xdr:rowOff>
    </xdr:to>
    <xdr:sp macro="" textlink="">
      <xdr:nvSpPr>
        <xdr:cNvPr id="112" name="Line 1">
          <a:extLst>
            <a:ext uri="{FF2B5EF4-FFF2-40B4-BE49-F238E27FC236}">
              <a16:creationId xmlns:a16="http://schemas.microsoft.com/office/drawing/2014/main" id="{74038138-089F-4AD2-AC9D-4836217E6284}"/>
            </a:ext>
          </a:extLst>
        </xdr:cNvPr>
        <xdr:cNvSpPr>
          <a:spLocks noChangeShapeType="1"/>
        </xdr:cNvSpPr>
      </xdr:nvSpPr>
      <xdr:spPr bwMode="auto">
        <a:xfrm>
          <a:off x="5781675" y="783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DF92E00D-967B-4520-AF59-D72DEDB5ABD4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114" name="Line 1">
          <a:extLst>
            <a:ext uri="{FF2B5EF4-FFF2-40B4-BE49-F238E27FC236}">
              <a16:creationId xmlns:a16="http://schemas.microsoft.com/office/drawing/2014/main" id="{5FAEBCC7-F34B-4690-9272-E22D4B820595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38</xdr:row>
      <xdr:rowOff>161925</xdr:rowOff>
    </xdr:from>
    <xdr:to>
      <xdr:col>6</xdr:col>
      <xdr:colOff>276225</xdr:colOff>
      <xdr:row>38</xdr:row>
      <xdr:rowOff>161925</xdr:rowOff>
    </xdr:to>
    <xdr:sp macro="" textlink="">
      <xdr:nvSpPr>
        <xdr:cNvPr id="115" name="Line 1">
          <a:extLst>
            <a:ext uri="{FF2B5EF4-FFF2-40B4-BE49-F238E27FC236}">
              <a16:creationId xmlns:a16="http://schemas.microsoft.com/office/drawing/2014/main" id="{69CDB834-C178-4F17-8872-588EC44C15C3}"/>
            </a:ext>
          </a:extLst>
        </xdr:cNvPr>
        <xdr:cNvSpPr>
          <a:spLocks noChangeShapeType="1"/>
        </xdr:cNvSpPr>
      </xdr:nvSpPr>
      <xdr:spPr bwMode="auto">
        <a:xfrm>
          <a:off x="5781675" y="849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57B4AA0E-7A0D-4C2A-8369-8384331D1378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117" name="Line 1">
          <a:extLst>
            <a:ext uri="{FF2B5EF4-FFF2-40B4-BE49-F238E27FC236}">
              <a16:creationId xmlns:a16="http://schemas.microsoft.com/office/drawing/2014/main" id="{3DC56FA2-C2F0-4714-8B0B-8A7737C7275A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41</xdr:row>
      <xdr:rowOff>161925</xdr:rowOff>
    </xdr:from>
    <xdr:to>
      <xdr:col>6</xdr:col>
      <xdr:colOff>276225</xdr:colOff>
      <xdr:row>41</xdr:row>
      <xdr:rowOff>161925</xdr:rowOff>
    </xdr:to>
    <xdr:sp macro="" textlink="">
      <xdr:nvSpPr>
        <xdr:cNvPr id="118" name="Line 1">
          <a:extLst>
            <a:ext uri="{FF2B5EF4-FFF2-40B4-BE49-F238E27FC236}">
              <a16:creationId xmlns:a16="http://schemas.microsoft.com/office/drawing/2014/main" id="{89223557-7F98-46D8-80A5-5A62B0950EEE}"/>
            </a:ext>
          </a:extLst>
        </xdr:cNvPr>
        <xdr:cNvSpPr>
          <a:spLocks noChangeShapeType="1"/>
        </xdr:cNvSpPr>
      </xdr:nvSpPr>
      <xdr:spPr bwMode="auto">
        <a:xfrm>
          <a:off x="5781675" y="915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594C13FE-EB79-43FB-ADFD-395C73DC9907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120" name="Line 1">
          <a:extLst>
            <a:ext uri="{FF2B5EF4-FFF2-40B4-BE49-F238E27FC236}">
              <a16:creationId xmlns:a16="http://schemas.microsoft.com/office/drawing/2014/main" id="{D4D80390-8B86-4590-BCA2-8CE3376CDDCA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44</xdr:row>
      <xdr:rowOff>161925</xdr:rowOff>
    </xdr:from>
    <xdr:to>
      <xdr:col>6</xdr:col>
      <xdr:colOff>276225</xdr:colOff>
      <xdr:row>44</xdr:row>
      <xdr:rowOff>161925</xdr:rowOff>
    </xdr:to>
    <xdr:sp macro="" textlink="">
      <xdr:nvSpPr>
        <xdr:cNvPr id="121" name="Line 1">
          <a:extLst>
            <a:ext uri="{FF2B5EF4-FFF2-40B4-BE49-F238E27FC236}">
              <a16:creationId xmlns:a16="http://schemas.microsoft.com/office/drawing/2014/main" id="{48CAC94C-6C17-4A9A-9403-DA2E6C83751D}"/>
            </a:ext>
          </a:extLst>
        </xdr:cNvPr>
        <xdr:cNvSpPr>
          <a:spLocks noChangeShapeType="1"/>
        </xdr:cNvSpPr>
      </xdr:nvSpPr>
      <xdr:spPr bwMode="auto">
        <a:xfrm>
          <a:off x="5781675" y="981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080ABB35-6F79-43FF-B60F-E11733461AD0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123" name="Line 1">
          <a:extLst>
            <a:ext uri="{FF2B5EF4-FFF2-40B4-BE49-F238E27FC236}">
              <a16:creationId xmlns:a16="http://schemas.microsoft.com/office/drawing/2014/main" id="{F3F9CBD2-83D9-4369-882A-E2AAB4CDA4BA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47</xdr:row>
      <xdr:rowOff>161925</xdr:rowOff>
    </xdr:from>
    <xdr:to>
      <xdr:col>6</xdr:col>
      <xdr:colOff>276225</xdr:colOff>
      <xdr:row>47</xdr:row>
      <xdr:rowOff>161925</xdr:rowOff>
    </xdr:to>
    <xdr:sp macro="" textlink="">
      <xdr:nvSpPr>
        <xdr:cNvPr id="124" name="Line 1">
          <a:extLst>
            <a:ext uri="{FF2B5EF4-FFF2-40B4-BE49-F238E27FC236}">
              <a16:creationId xmlns:a16="http://schemas.microsoft.com/office/drawing/2014/main" id="{E86E08DB-3D11-4274-AE35-57A809FA74A7}"/>
            </a:ext>
          </a:extLst>
        </xdr:cNvPr>
        <xdr:cNvSpPr>
          <a:spLocks noChangeShapeType="1"/>
        </xdr:cNvSpPr>
      </xdr:nvSpPr>
      <xdr:spPr bwMode="auto">
        <a:xfrm>
          <a:off x="57816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4EBB4D1F-9209-492A-8871-D6B576AA6905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126" name="Line 1">
          <a:extLst>
            <a:ext uri="{FF2B5EF4-FFF2-40B4-BE49-F238E27FC236}">
              <a16:creationId xmlns:a16="http://schemas.microsoft.com/office/drawing/2014/main" id="{B40D0CFC-0CAF-46B0-84DE-356C43FBE88F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50</xdr:row>
      <xdr:rowOff>161925</xdr:rowOff>
    </xdr:from>
    <xdr:to>
      <xdr:col>6</xdr:col>
      <xdr:colOff>276225</xdr:colOff>
      <xdr:row>50</xdr:row>
      <xdr:rowOff>161925</xdr:rowOff>
    </xdr:to>
    <xdr:sp macro="" textlink="">
      <xdr:nvSpPr>
        <xdr:cNvPr id="127" name="Line 1">
          <a:extLst>
            <a:ext uri="{FF2B5EF4-FFF2-40B4-BE49-F238E27FC236}">
              <a16:creationId xmlns:a16="http://schemas.microsoft.com/office/drawing/2014/main" id="{C45A25A2-3B96-49D4-AC94-01F1FB58A226}"/>
            </a:ext>
          </a:extLst>
        </xdr:cNvPr>
        <xdr:cNvSpPr>
          <a:spLocks noChangeShapeType="1"/>
        </xdr:cNvSpPr>
      </xdr:nvSpPr>
      <xdr:spPr bwMode="auto">
        <a:xfrm>
          <a:off x="5781675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AC81FC18-AC97-4868-B0AC-1E2DF4CA75D7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129" name="Line 1">
          <a:extLst>
            <a:ext uri="{FF2B5EF4-FFF2-40B4-BE49-F238E27FC236}">
              <a16:creationId xmlns:a16="http://schemas.microsoft.com/office/drawing/2014/main" id="{F0FCEEC9-4DEC-4E8E-BFD8-E7C9C77B62DE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53</xdr:row>
      <xdr:rowOff>161925</xdr:rowOff>
    </xdr:from>
    <xdr:to>
      <xdr:col>6</xdr:col>
      <xdr:colOff>276225</xdr:colOff>
      <xdr:row>53</xdr:row>
      <xdr:rowOff>161925</xdr:rowOff>
    </xdr:to>
    <xdr:sp macro="" textlink="">
      <xdr:nvSpPr>
        <xdr:cNvPr id="130" name="Line 1">
          <a:extLst>
            <a:ext uri="{FF2B5EF4-FFF2-40B4-BE49-F238E27FC236}">
              <a16:creationId xmlns:a16="http://schemas.microsoft.com/office/drawing/2014/main" id="{06E0BD58-BEF5-4FD5-A94D-AC74B8B6035B}"/>
            </a:ext>
          </a:extLst>
        </xdr:cNvPr>
        <xdr:cNvSpPr>
          <a:spLocks noChangeShapeType="1"/>
        </xdr:cNvSpPr>
      </xdr:nvSpPr>
      <xdr:spPr bwMode="auto">
        <a:xfrm>
          <a:off x="5781675" y="1178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D3B466CA-321B-4874-B8B6-B4FB12C05C00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132" name="Line 1">
          <a:extLst>
            <a:ext uri="{FF2B5EF4-FFF2-40B4-BE49-F238E27FC236}">
              <a16:creationId xmlns:a16="http://schemas.microsoft.com/office/drawing/2014/main" id="{547D099A-EB82-4A22-8BE6-B1E5D85CC2BB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56</xdr:row>
      <xdr:rowOff>161925</xdr:rowOff>
    </xdr:from>
    <xdr:to>
      <xdr:col>6</xdr:col>
      <xdr:colOff>276225</xdr:colOff>
      <xdr:row>56</xdr:row>
      <xdr:rowOff>161925</xdr:rowOff>
    </xdr:to>
    <xdr:sp macro="" textlink="">
      <xdr:nvSpPr>
        <xdr:cNvPr id="133" name="Line 1">
          <a:extLst>
            <a:ext uri="{FF2B5EF4-FFF2-40B4-BE49-F238E27FC236}">
              <a16:creationId xmlns:a16="http://schemas.microsoft.com/office/drawing/2014/main" id="{7D54AD1E-C31E-40DD-8C70-AB8CDCFFB4E2}"/>
            </a:ext>
          </a:extLst>
        </xdr:cNvPr>
        <xdr:cNvSpPr>
          <a:spLocks noChangeShapeType="1"/>
        </xdr:cNvSpPr>
      </xdr:nvSpPr>
      <xdr:spPr bwMode="auto">
        <a:xfrm>
          <a:off x="5781675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3CBB1246-3367-4B39-BC2A-1718C620493E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135" name="Line 1">
          <a:extLst>
            <a:ext uri="{FF2B5EF4-FFF2-40B4-BE49-F238E27FC236}">
              <a16:creationId xmlns:a16="http://schemas.microsoft.com/office/drawing/2014/main" id="{CF049BCD-1BF1-47EC-B066-638E7D6E6904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59</xdr:row>
      <xdr:rowOff>161925</xdr:rowOff>
    </xdr:from>
    <xdr:to>
      <xdr:col>6</xdr:col>
      <xdr:colOff>276225</xdr:colOff>
      <xdr:row>59</xdr:row>
      <xdr:rowOff>161925</xdr:rowOff>
    </xdr:to>
    <xdr:sp macro="" textlink="">
      <xdr:nvSpPr>
        <xdr:cNvPr id="136" name="Line 1">
          <a:extLst>
            <a:ext uri="{FF2B5EF4-FFF2-40B4-BE49-F238E27FC236}">
              <a16:creationId xmlns:a16="http://schemas.microsoft.com/office/drawing/2014/main" id="{B3D79680-E4F8-44E9-BE70-CCE5C137F7F6}"/>
            </a:ext>
          </a:extLst>
        </xdr:cNvPr>
        <xdr:cNvSpPr>
          <a:spLocks noChangeShapeType="1"/>
        </xdr:cNvSpPr>
      </xdr:nvSpPr>
      <xdr:spPr bwMode="auto">
        <a:xfrm>
          <a:off x="5781675" y="1309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9F81EEA5-AFEE-4B9B-B7E4-2B5F365D6956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138" name="Line 1">
          <a:extLst>
            <a:ext uri="{FF2B5EF4-FFF2-40B4-BE49-F238E27FC236}">
              <a16:creationId xmlns:a16="http://schemas.microsoft.com/office/drawing/2014/main" id="{8EC075A1-FDE5-4389-A7A5-1FB1E3375E5F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62</xdr:row>
      <xdr:rowOff>161925</xdr:rowOff>
    </xdr:from>
    <xdr:to>
      <xdr:col>6</xdr:col>
      <xdr:colOff>276225</xdr:colOff>
      <xdr:row>62</xdr:row>
      <xdr:rowOff>161925</xdr:rowOff>
    </xdr:to>
    <xdr:sp macro="" textlink="">
      <xdr:nvSpPr>
        <xdr:cNvPr id="139" name="Line 1">
          <a:extLst>
            <a:ext uri="{FF2B5EF4-FFF2-40B4-BE49-F238E27FC236}">
              <a16:creationId xmlns:a16="http://schemas.microsoft.com/office/drawing/2014/main" id="{48D53809-E335-4912-8EDF-931259D896D6}"/>
            </a:ext>
          </a:extLst>
        </xdr:cNvPr>
        <xdr:cNvSpPr>
          <a:spLocks noChangeShapeType="1"/>
        </xdr:cNvSpPr>
      </xdr:nvSpPr>
      <xdr:spPr bwMode="auto">
        <a:xfrm>
          <a:off x="5781675" y="1375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31A2E7B2-BD34-4E61-9E1B-B56B25937329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141" name="Line 1">
          <a:extLst>
            <a:ext uri="{FF2B5EF4-FFF2-40B4-BE49-F238E27FC236}">
              <a16:creationId xmlns:a16="http://schemas.microsoft.com/office/drawing/2014/main" id="{3654E943-83B2-4230-B3D4-98A258AE2031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65</xdr:row>
      <xdr:rowOff>161925</xdr:rowOff>
    </xdr:from>
    <xdr:to>
      <xdr:col>6</xdr:col>
      <xdr:colOff>276225</xdr:colOff>
      <xdr:row>65</xdr:row>
      <xdr:rowOff>161925</xdr:rowOff>
    </xdr:to>
    <xdr:sp macro="" textlink="">
      <xdr:nvSpPr>
        <xdr:cNvPr id="142" name="Line 1">
          <a:extLst>
            <a:ext uri="{FF2B5EF4-FFF2-40B4-BE49-F238E27FC236}">
              <a16:creationId xmlns:a16="http://schemas.microsoft.com/office/drawing/2014/main" id="{BD9D1FAD-67ED-4FBB-90B7-C24D98879B29}"/>
            </a:ext>
          </a:extLst>
        </xdr:cNvPr>
        <xdr:cNvSpPr>
          <a:spLocks noChangeShapeType="1"/>
        </xdr:cNvSpPr>
      </xdr:nvSpPr>
      <xdr:spPr bwMode="auto">
        <a:xfrm>
          <a:off x="5781675" y="1441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86DF9F0E-D4C1-4792-B951-AD7B5818CFED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144" name="Line 1">
          <a:extLst>
            <a:ext uri="{FF2B5EF4-FFF2-40B4-BE49-F238E27FC236}">
              <a16:creationId xmlns:a16="http://schemas.microsoft.com/office/drawing/2014/main" id="{79DFA4A1-8899-40E4-9044-E46D573034D5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68</xdr:row>
      <xdr:rowOff>161925</xdr:rowOff>
    </xdr:from>
    <xdr:to>
      <xdr:col>6</xdr:col>
      <xdr:colOff>276225</xdr:colOff>
      <xdr:row>68</xdr:row>
      <xdr:rowOff>161925</xdr:rowOff>
    </xdr:to>
    <xdr:sp macro="" textlink="">
      <xdr:nvSpPr>
        <xdr:cNvPr id="145" name="Line 1">
          <a:extLst>
            <a:ext uri="{FF2B5EF4-FFF2-40B4-BE49-F238E27FC236}">
              <a16:creationId xmlns:a16="http://schemas.microsoft.com/office/drawing/2014/main" id="{99D4F865-4F29-49B6-B580-E76A7A447203}"/>
            </a:ext>
          </a:extLst>
        </xdr:cNvPr>
        <xdr:cNvSpPr>
          <a:spLocks noChangeShapeType="1"/>
        </xdr:cNvSpPr>
      </xdr:nvSpPr>
      <xdr:spPr bwMode="auto">
        <a:xfrm>
          <a:off x="5781675" y="150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4FBBAE6D-E142-4A57-9A26-BD41BAAC1941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147" name="Line 1">
          <a:extLst>
            <a:ext uri="{FF2B5EF4-FFF2-40B4-BE49-F238E27FC236}">
              <a16:creationId xmlns:a16="http://schemas.microsoft.com/office/drawing/2014/main" id="{8C0835D2-B904-45CE-9FAF-8282B485EA96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148" name="Line 1">
          <a:extLst>
            <a:ext uri="{FF2B5EF4-FFF2-40B4-BE49-F238E27FC236}">
              <a16:creationId xmlns:a16="http://schemas.microsoft.com/office/drawing/2014/main" id="{E7E00CA5-F0E9-4E4A-8F23-C434235F63B7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0BB0FB78-EA7F-45CD-8233-53B4AA203CB6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150" name="Line 1">
          <a:extLst>
            <a:ext uri="{FF2B5EF4-FFF2-40B4-BE49-F238E27FC236}">
              <a16:creationId xmlns:a16="http://schemas.microsoft.com/office/drawing/2014/main" id="{72BA2508-A7D8-47BA-8784-22543A51D4A6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161925</xdr:rowOff>
    </xdr:from>
    <xdr:to>
      <xdr:col>6</xdr:col>
      <xdr:colOff>276225</xdr:colOff>
      <xdr:row>17</xdr:row>
      <xdr:rowOff>161925</xdr:rowOff>
    </xdr:to>
    <xdr:sp macro="" textlink="">
      <xdr:nvSpPr>
        <xdr:cNvPr id="151" name="Line 1">
          <a:extLst>
            <a:ext uri="{FF2B5EF4-FFF2-40B4-BE49-F238E27FC236}">
              <a16:creationId xmlns:a16="http://schemas.microsoft.com/office/drawing/2014/main" id="{D9DD306C-B138-4542-B766-82E1A7D5C97A}"/>
            </a:ext>
          </a:extLst>
        </xdr:cNvPr>
        <xdr:cNvSpPr>
          <a:spLocks noChangeShapeType="1"/>
        </xdr:cNvSpPr>
      </xdr:nvSpPr>
      <xdr:spPr bwMode="auto">
        <a:xfrm>
          <a:off x="57816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225;&#30011;&#35519;&#25972;&#29677;\14&#32113;&#35336;&#24180;&#37969;\01%20&#32113;&#35336;&#24180;&#37969;\&#65330;2&#24180;&#32113;&#35336;&#24180;&#37969;\&#9733;&#20196;&#21644;&#20803;&#24180;&#32113;&#35336;&#24180;&#37969;&#12288;&#21407;&#31295;\&#12304;&#12467;&#12500;&#12540;&#12305;H25&#21407;&#31295;&#65288;&#26368;&#32066;&#65289;\&#34920;&#32025;&#12539;&#30446;&#274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まえがき"/>
      <sheetName val="利用にあたって"/>
      <sheetName val="総目次"/>
      <sheetName val="統計表目次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まえがき"/>
      <sheetName val="利用にあたって"/>
      <sheetName val="総目次"/>
      <sheetName val="統計表目次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A1:N82"/>
  <sheetViews>
    <sheetView tabSelected="1" view="pageBreakPreview" zoomScale="75" zoomScaleNormal="75" workbookViewId="0"/>
  </sheetViews>
  <sheetFormatPr defaultColWidth="13.375" defaultRowHeight="17.25" x14ac:dyDescent="0.15"/>
  <cols>
    <col min="1" max="1" width="13.375" style="14" customWidth="1"/>
    <col min="2" max="2" width="21" style="14" customWidth="1"/>
    <col min="3" max="10" width="14.5" style="14" customWidth="1"/>
    <col min="11" max="11" width="13.375" style="14"/>
    <col min="12" max="13" width="14.625" style="14" bestFit="1" customWidth="1"/>
    <col min="14" max="16384" width="13.375" style="14"/>
  </cols>
  <sheetData>
    <row r="1" spans="1:14" x14ac:dyDescent="0.2">
      <c r="A1" s="13"/>
    </row>
    <row r="6" spans="1:14" ht="28.5" x14ac:dyDescent="0.3">
      <c r="B6" s="354" t="s">
        <v>20</v>
      </c>
      <c r="C6" s="354"/>
      <c r="D6" s="354"/>
      <c r="E6" s="354"/>
      <c r="F6" s="354"/>
      <c r="G6" s="354"/>
      <c r="H6" s="354"/>
      <c r="I6" s="354"/>
      <c r="J6" s="354"/>
      <c r="L6" s="11">
        <v>0</v>
      </c>
    </row>
    <row r="7" spans="1:14" ht="17.25" customHeight="1" x14ac:dyDescent="0.3">
      <c r="E7" s="20"/>
    </row>
    <row r="8" spans="1:14" x14ac:dyDescent="0.2">
      <c r="B8" s="355" t="s">
        <v>329</v>
      </c>
      <c r="C8" s="355"/>
      <c r="D8" s="355"/>
      <c r="E8" s="355"/>
      <c r="F8" s="355"/>
      <c r="G8" s="355"/>
      <c r="H8" s="355"/>
      <c r="I8" s="355"/>
      <c r="J8" s="355"/>
    </row>
    <row r="9" spans="1:14" ht="18" thickBot="1" x14ac:dyDescent="0.2">
      <c r="B9" s="356" t="s">
        <v>889</v>
      </c>
      <c r="C9" s="356"/>
      <c r="D9" s="356"/>
      <c r="E9" s="356"/>
      <c r="F9" s="356"/>
      <c r="G9" s="356"/>
      <c r="H9" s="356"/>
      <c r="I9" s="356"/>
      <c r="J9" s="356"/>
    </row>
    <row r="10" spans="1:14" x14ac:dyDescent="0.15">
      <c r="C10" s="35"/>
      <c r="D10" s="35"/>
      <c r="E10" s="36"/>
      <c r="F10" s="36"/>
      <c r="G10" s="36"/>
      <c r="H10" s="36"/>
      <c r="I10" s="36"/>
      <c r="J10" s="36"/>
    </row>
    <row r="11" spans="1:14" x14ac:dyDescent="0.2">
      <c r="C11" s="37" t="s">
        <v>330</v>
      </c>
      <c r="D11" s="37" t="s">
        <v>331</v>
      </c>
      <c r="E11" s="359" t="s">
        <v>333</v>
      </c>
      <c r="F11" s="357" t="s">
        <v>332</v>
      </c>
      <c r="G11" s="357"/>
      <c r="H11" s="357"/>
      <c r="I11" s="358"/>
      <c r="J11" s="359" t="s">
        <v>338</v>
      </c>
    </row>
    <row r="12" spans="1:14" x14ac:dyDescent="0.2">
      <c r="B12" s="36"/>
      <c r="C12" s="38"/>
      <c r="D12" s="38"/>
      <c r="E12" s="360"/>
      <c r="F12" s="39" t="s">
        <v>334</v>
      </c>
      <c r="G12" s="39" t="s">
        <v>335</v>
      </c>
      <c r="H12" s="39" t="s">
        <v>336</v>
      </c>
      <c r="I12" s="39" t="s">
        <v>337</v>
      </c>
      <c r="J12" s="360"/>
    </row>
    <row r="13" spans="1:14" x14ac:dyDescent="0.2">
      <c r="C13" s="40" t="s">
        <v>21</v>
      </c>
      <c r="D13" s="41" t="s">
        <v>21</v>
      </c>
      <c r="E13" s="41" t="s">
        <v>21</v>
      </c>
      <c r="F13" s="41" t="s">
        <v>21</v>
      </c>
      <c r="G13" s="41" t="s">
        <v>21</v>
      </c>
      <c r="H13" s="41" t="s">
        <v>21</v>
      </c>
      <c r="I13" s="41" t="s">
        <v>21</v>
      </c>
      <c r="J13" s="41" t="s">
        <v>21</v>
      </c>
      <c r="L13" s="21"/>
    </row>
    <row r="14" spans="1:14" x14ac:dyDescent="0.2">
      <c r="B14" s="13" t="s">
        <v>648</v>
      </c>
      <c r="C14" s="42">
        <v>14277.450999999999</v>
      </c>
      <c r="D14" s="43">
        <v>13848.892</v>
      </c>
      <c r="E14" s="43">
        <v>7085.6840000000002</v>
      </c>
      <c r="F14" s="43">
        <v>15.766</v>
      </c>
      <c r="G14" s="43">
        <v>127.173</v>
      </c>
      <c r="H14" s="43">
        <v>2949.8589999999999</v>
      </c>
      <c r="I14" s="43">
        <v>3992.886</v>
      </c>
      <c r="J14" s="43">
        <v>6763.2079999999996</v>
      </c>
      <c r="L14" s="15"/>
      <c r="M14" s="15"/>
      <c r="N14" s="15"/>
    </row>
    <row r="15" spans="1:14" x14ac:dyDescent="0.2">
      <c r="B15" s="13" t="s">
        <v>885</v>
      </c>
      <c r="C15" s="42">
        <v>14283.82</v>
      </c>
      <c r="D15" s="43">
        <v>13851.725</v>
      </c>
      <c r="E15" s="43">
        <v>7125.6009999999997</v>
      </c>
      <c r="F15" s="43">
        <v>15.797000000000001</v>
      </c>
      <c r="G15" s="43">
        <v>125.759</v>
      </c>
      <c r="H15" s="43">
        <v>2964.9639999999999</v>
      </c>
      <c r="I15" s="43">
        <v>4019.0810000000001</v>
      </c>
      <c r="J15" s="43">
        <v>6726.1239999999998</v>
      </c>
      <c r="L15" s="15"/>
      <c r="M15" s="15"/>
      <c r="N15" s="15"/>
    </row>
    <row r="16" spans="1:14" x14ac:dyDescent="0.2">
      <c r="B16" s="13" t="s">
        <v>886</v>
      </c>
      <c r="C16" s="42">
        <v>14320.941000000001</v>
      </c>
      <c r="D16" s="43">
        <v>13880.657999999999</v>
      </c>
      <c r="E16" s="43">
        <v>7183.0069999999996</v>
      </c>
      <c r="F16" s="43">
        <v>16.048999999999999</v>
      </c>
      <c r="G16" s="43">
        <v>127.491</v>
      </c>
      <c r="H16" s="43">
        <v>2996.3249999999998</v>
      </c>
      <c r="I16" s="43">
        <v>4043.1419999999998</v>
      </c>
      <c r="J16" s="43">
        <v>6697.6509999999998</v>
      </c>
      <c r="L16" s="15"/>
      <c r="M16" s="15"/>
      <c r="N16" s="15"/>
    </row>
    <row r="17" spans="2:14" x14ac:dyDescent="0.2">
      <c r="B17" s="13" t="s">
        <v>887</v>
      </c>
      <c r="C17" s="42">
        <v>14342.066999999999</v>
      </c>
      <c r="D17" s="43">
        <v>13901.061</v>
      </c>
      <c r="E17" s="43">
        <v>7219.1030000000001</v>
      </c>
      <c r="F17" s="43">
        <v>14.818</v>
      </c>
      <c r="G17" s="43">
        <v>154.994</v>
      </c>
      <c r="H17" s="43">
        <v>2991.1689999999999</v>
      </c>
      <c r="I17" s="43">
        <v>4058.1219999999998</v>
      </c>
      <c r="J17" s="43">
        <v>6681.9579999999996</v>
      </c>
      <c r="L17" s="15"/>
      <c r="M17" s="15"/>
      <c r="N17" s="15"/>
    </row>
    <row r="18" spans="2:14" x14ac:dyDescent="0.2">
      <c r="B18" s="13" t="s">
        <v>888</v>
      </c>
      <c r="C18" s="42">
        <v>14365.196</v>
      </c>
      <c r="D18" s="43">
        <v>13922.703</v>
      </c>
      <c r="E18" s="43">
        <v>7291.65</v>
      </c>
      <c r="F18" s="43">
        <v>14.930999999999999</v>
      </c>
      <c r="G18" s="43">
        <v>156.55799999999999</v>
      </c>
      <c r="H18" s="43">
        <v>3006.2130000000002</v>
      </c>
      <c r="I18" s="43">
        <v>4113.9480000000003</v>
      </c>
      <c r="J18" s="43">
        <v>6631.0529999999999</v>
      </c>
      <c r="L18" s="15"/>
      <c r="M18" s="15"/>
      <c r="N18" s="15"/>
    </row>
    <row r="19" spans="2:14" x14ac:dyDescent="0.2">
      <c r="B19" s="277"/>
      <c r="C19" s="44"/>
      <c r="D19" s="45"/>
      <c r="E19" s="45"/>
      <c r="F19" s="45"/>
      <c r="G19" s="45"/>
      <c r="H19" s="45"/>
      <c r="I19" s="45"/>
      <c r="J19" s="45"/>
      <c r="L19" s="15"/>
      <c r="M19" s="15"/>
      <c r="N19" s="15"/>
    </row>
    <row r="20" spans="2:14" x14ac:dyDescent="0.2">
      <c r="B20" s="46" t="s">
        <v>22</v>
      </c>
      <c r="C20" s="42">
        <v>98.991</v>
      </c>
      <c r="D20" s="43">
        <v>98.991</v>
      </c>
      <c r="E20" s="43">
        <v>98.991</v>
      </c>
      <c r="F20" s="11">
        <v>0</v>
      </c>
      <c r="G20" s="43">
        <v>34.973999999999997</v>
      </c>
      <c r="H20" s="43">
        <v>64.016999999999996</v>
      </c>
      <c r="I20" s="11" t="s">
        <v>322</v>
      </c>
      <c r="J20" s="11" t="s">
        <v>322</v>
      </c>
      <c r="K20" s="15"/>
      <c r="L20" s="15"/>
      <c r="M20" s="15"/>
      <c r="N20" s="15"/>
    </row>
    <row r="21" spans="2:14" x14ac:dyDescent="0.2">
      <c r="B21" s="47" t="s">
        <v>339</v>
      </c>
      <c r="C21" s="42">
        <v>1158.663</v>
      </c>
      <c r="D21" s="43">
        <v>1059.2850000000001</v>
      </c>
      <c r="E21" s="43">
        <v>927.274</v>
      </c>
      <c r="F21" s="285">
        <v>6.2329999999999997</v>
      </c>
      <c r="G21" s="43">
        <v>60.445</v>
      </c>
      <c r="H21" s="43">
        <v>775.89400000000001</v>
      </c>
      <c r="I21" s="285">
        <v>84.701999999999998</v>
      </c>
      <c r="J21" s="286">
        <v>132.011</v>
      </c>
      <c r="L21" s="15"/>
      <c r="M21" s="15"/>
      <c r="N21" s="15"/>
    </row>
    <row r="22" spans="2:14" x14ac:dyDescent="0.2">
      <c r="B22" s="46" t="s">
        <v>340</v>
      </c>
      <c r="C22" s="42">
        <v>93.137</v>
      </c>
      <c r="D22" s="43">
        <v>93.137</v>
      </c>
      <c r="E22" s="43">
        <v>93.1</v>
      </c>
      <c r="F22" s="287">
        <v>1.5</v>
      </c>
      <c r="G22" s="43">
        <v>15.8</v>
      </c>
      <c r="H22" s="43">
        <v>75.900000000000006</v>
      </c>
      <c r="I22" s="285">
        <v>0</v>
      </c>
      <c r="J22" s="285">
        <v>0</v>
      </c>
      <c r="L22" s="15"/>
      <c r="M22" s="15"/>
      <c r="N22" s="15"/>
    </row>
    <row r="23" spans="2:14" x14ac:dyDescent="0.2">
      <c r="B23" s="46" t="s">
        <v>341</v>
      </c>
      <c r="C23" s="42">
        <v>6.7919999999999998</v>
      </c>
      <c r="D23" s="43">
        <v>4.4169999999999998</v>
      </c>
      <c r="E23" s="43">
        <v>4.4169999999999998</v>
      </c>
      <c r="F23" s="287">
        <v>1.6</v>
      </c>
      <c r="G23" s="43">
        <v>0.4</v>
      </c>
      <c r="H23" s="43">
        <v>2.5</v>
      </c>
      <c r="I23" s="285">
        <v>0</v>
      </c>
      <c r="J23" s="285">
        <v>0</v>
      </c>
      <c r="L23" s="15"/>
      <c r="M23" s="15"/>
      <c r="N23" s="15"/>
    </row>
    <row r="24" spans="2:14" x14ac:dyDescent="0.2">
      <c r="B24" s="46" t="s">
        <v>342</v>
      </c>
      <c r="C24" s="42">
        <v>246.589</v>
      </c>
      <c r="D24" s="43">
        <v>246.589</v>
      </c>
      <c r="E24" s="43">
        <v>246.589</v>
      </c>
      <c r="F24" s="287">
        <v>3.0640000000000001</v>
      </c>
      <c r="G24" s="43">
        <v>37.279000000000003</v>
      </c>
      <c r="H24" s="43">
        <v>206.24600000000001</v>
      </c>
      <c r="I24" s="285">
        <v>0</v>
      </c>
      <c r="J24" s="285">
        <v>0</v>
      </c>
      <c r="L24" s="15"/>
      <c r="M24" s="15"/>
      <c r="N24" s="15"/>
    </row>
    <row r="25" spans="2:14" x14ac:dyDescent="0.2">
      <c r="B25" s="46" t="s">
        <v>343</v>
      </c>
      <c r="C25" s="42">
        <v>48.75</v>
      </c>
      <c r="D25" s="43">
        <v>48.75</v>
      </c>
      <c r="E25" s="43">
        <v>48.1</v>
      </c>
      <c r="F25" s="285">
        <v>0</v>
      </c>
      <c r="G25" s="285">
        <v>0</v>
      </c>
      <c r="H25" s="43">
        <v>43.9</v>
      </c>
      <c r="I25" s="286">
        <v>4.2</v>
      </c>
      <c r="J25" s="285">
        <v>0.6</v>
      </c>
      <c r="L25" s="15"/>
      <c r="M25" s="15"/>
      <c r="N25" s="15"/>
    </row>
    <row r="26" spans="2:14" x14ac:dyDescent="0.2">
      <c r="B26" s="13"/>
      <c r="C26" s="42"/>
      <c r="D26" s="43"/>
      <c r="E26" s="43"/>
      <c r="F26" s="48"/>
      <c r="G26" s="43"/>
      <c r="H26" s="43"/>
      <c r="I26" s="48"/>
      <c r="J26" s="48"/>
      <c r="L26" s="15"/>
      <c r="M26" s="15"/>
      <c r="N26" s="15"/>
    </row>
    <row r="27" spans="2:14" x14ac:dyDescent="0.2">
      <c r="B27" s="46" t="s">
        <v>344</v>
      </c>
      <c r="C27" s="42">
        <v>57.027999999999999</v>
      </c>
      <c r="D27" s="43">
        <v>34.9</v>
      </c>
      <c r="E27" s="43">
        <v>15.4</v>
      </c>
      <c r="F27" s="285">
        <v>0</v>
      </c>
      <c r="G27" s="11">
        <v>0</v>
      </c>
      <c r="H27" s="43">
        <v>12.3</v>
      </c>
      <c r="I27" s="285">
        <v>3.2</v>
      </c>
      <c r="J27" s="285">
        <v>19.5</v>
      </c>
      <c r="L27" s="15"/>
      <c r="M27" s="15"/>
      <c r="N27" s="15"/>
    </row>
    <row r="28" spans="2:14" x14ac:dyDescent="0.2">
      <c r="B28" s="46" t="s">
        <v>345</v>
      </c>
      <c r="C28" s="42">
        <v>72.227000000000004</v>
      </c>
      <c r="D28" s="43">
        <v>54.5</v>
      </c>
      <c r="E28" s="43">
        <v>52.652000000000001</v>
      </c>
      <c r="F28" s="11">
        <v>0</v>
      </c>
      <c r="G28" s="43">
        <v>0</v>
      </c>
      <c r="H28" s="43">
        <v>52.1</v>
      </c>
      <c r="I28" s="285">
        <v>0.6</v>
      </c>
      <c r="J28" s="285">
        <v>1.9</v>
      </c>
      <c r="L28" s="15"/>
      <c r="M28" s="15"/>
      <c r="N28" s="15"/>
    </row>
    <row r="29" spans="2:14" x14ac:dyDescent="0.2">
      <c r="B29" s="46" t="s">
        <v>346</v>
      </c>
      <c r="C29" s="42">
        <v>84.004999999999995</v>
      </c>
      <c r="D29" s="43">
        <v>79.004999999999995</v>
      </c>
      <c r="E29" s="43">
        <v>71.227999999999994</v>
      </c>
      <c r="F29" s="11">
        <v>0</v>
      </c>
      <c r="G29" s="43">
        <v>1.4</v>
      </c>
      <c r="H29" s="43">
        <v>55.57</v>
      </c>
      <c r="I29" s="285">
        <v>14.29</v>
      </c>
      <c r="J29" s="285">
        <v>7.7770000000000001</v>
      </c>
      <c r="L29" s="15"/>
      <c r="M29" s="15"/>
      <c r="N29" s="15"/>
    </row>
    <row r="30" spans="2:14" x14ac:dyDescent="0.2">
      <c r="B30" s="46" t="s">
        <v>347</v>
      </c>
      <c r="C30" s="42">
        <v>232.976</v>
      </c>
      <c r="D30" s="43">
        <v>218.4</v>
      </c>
      <c r="E30" s="43">
        <v>145.44</v>
      </c>
      <c r="F30" s="11">
        <v>0</v>
      </c>
      <c r="G30" s="43">
        <v>5.5</v>
      </c>
      <c r="H30" s="43">
        <v>118.97</v>
      </c>
      <c r="I30" s="285">
        <v>21.004000000000001</v>
      </c>
      <c r="J30" s="285">
        <v>72.947000000000003</v>
      </c>
      <c r="L30" s="15"/>
      <c r="M30" s="15"/>
      <c r="N30" s="15"/>
    </row>
    <row r="31" spans="2:14" x14ac:dyDescent="0.2">
      <c r="B31" s="13"/>
      <c r="C31" s="42"/>
      <c r="D31" s="43"/>
      <c r="E31" s="43"/>
      <c r="F31" s="48"/>
      <c r="G31" s="43"/>
      <c r="H31" s="43"/>
      <c r="I31" s="48"/>
      <c r="J31" s="48"/>
      <c r="L31" s="15"/>
      <c r="M31" s="15"/>
      <c r="N31" s="15"/>
    </row>
    <row r="32" spans="2:14" x14ac:dyDescent="0.2">
      <c r="B32" s="46" t="s">
        <v>348</v>
      </c>
      <c r="C32" s="42">
        <v>123.657</v>
      </c>
      <c r="D32" s="43">
        <v>118.60299999999999</v>
      </c>
      <c r="E32" s="287">
        <v>112.001</v>
      </c>
      <c r="F32" s="11">
        <v>0</v>
      </c>
      <c r="G32" s="11">
        <v>0</v>
      </c>
      <c r="H32" s="43">
        <v>99.335999999999999</v>
      </c>
      <c r="I32" s="285">
        <v>12.664999999999999</v>
      </c>
      <c r="J32" s="285">
        <v>6.6020000000000003</v>
      </c>
      <c r="L32" s="15"/>
      <c r="M32" s="15"/>
      <c r="N32" s="15"/>
    </row>
    <row r="33" spans="2:14" x14ac:dyDescent="0.2">
      <c r="B33" s="46" t="s">
        <v>349</v>
      </c>
      <c r="C33" s="42">
        <v>71.275000000000006</v>
      </c>
      <c r="D33" s="43">
        <v>56.612000000000002</v>
      </c>
      <c r="E33" s="287">
        <v>41.215000000000003</v>
      </c>
      <c r="F33" s="11">
        <v>0</v>
      </c>
      <c r="G33" s="43">
        <v>0.1</v>
      </c>
      <c r="H33" s="43">
        <v>37</v>
      </c>
      <c r="I33" s="285">
        <v>4.2</v>
      </c>
      <c r="J33" s="288">
        <v>15.4</v>
      </c>
      <c r="L33" s="15"/>
      <c r="M33" s="15"/>
      <c r="N33" s="15"/>
    </row>
    <row r="34" spans="2:14" x14ac:dyDescent="0.2">
      <c r="B34" s="46" t="s">
        <v>350</v>
      </c>
      <c r="C34" s="42">
        <v>122.227</v>
      </c>
      <c r="D34" s="43">
        <v>104.346</v>
      </c>
      <c r="E34" s="43">
        <v>97.052999999999997</v>
      </c>
      <c r="F34" s="285">
        <v>0.1</v>
      </c>
      <c r="G34" s="43">
        <v>0.1</v>
      </c>
      <c r="H34" s="43">
        <v>72.225999999999999</v>
      </c>
      <c r="I34" s="285">
        <v>24.640999999999998</v>
      </c>
      <c r="J34" s="285">
        <v>7.2809999999999997</v>
      </c>
      <c r="L34" s="15"/>
      <c r="M34" s="15"/>
      <c r="N34" s="15"/>
    </row>
    <row r="35" spans="2:14" x14ac:dyDescent="0.15">
      <c r="C35" s="42"/>
      <c r="D35" s="43"/>
      <c r="E35" s="43"/>
      <c r="F35" s="48"/>
      <c r="G35" s="43"/>
      <c r="H35" s="43"/>
      <c r="I35" s="48"/>
      <c r="J35" s="48"/>
      <c r="L35" s="15"/>
      <c r="M35" s="15"/>
      <c r="N35" s="15"/>
    </row>
    <row r="36" spans="2:14" x14ac:dyDescent="0.2">
      <c r="B36" s="46" t="s">
        <v>263</v>
      </c>
      <c r="C36" s="289">
        <v>999.79899999999998</v>
      </c>
      <c r="D36" s="43">
        <v>932.60500000000002</v>
      </c>
      <c r="E36" s="43">
        <v>695.17700000000002</v>
      </c>
      <c r="F36" s="285">
        <v>3.3069999999999999</v>
      </c>
      <c r="G36" s="43">
        <v>11.766999999999999</v>
      </c>
      <c r="H36" s="43">
        <v>530.44299999999998</v>
      </c>
      <c r="I36" s="285">
        <v>149.66</v>
      </c>
      <c r="J36" s="285">
        <v>237.428</v>
      </c>
      <c r="L36" s="15"/>
      <c r="M36" s="15"/>
      <c r="N36" s="15"/>
    </row>
    <row r="37" spans="2:14" x14ac:dyDescent="0.2">
      <c r="B37" s="46" t="s">
        <v>216</v>
      </c>
      <c r="C37" s="42">
        <v>1031.633</v>
      </c>
      <c r="D37" s="43">
        <v>970.44899999999996</v>
      </c>
      <c r="E37" s="43">
        <v>569.23299999999995</v>
      </c>
      <c r="F37" s="285">
        <v>2.177</v>
      </c>
      <c r="G37" s="43">
        <v>12.465</v>
      </c>
      <c r="H37" s="43">
        <v>352.55900000000003</v>
      </c>
      <c r="I37" s="285">
        <v>202.03200000000001</v>
      </c>
      <c r="J37" s="285">
        <v>401.21600000000001</v>
      </c>
      <c r="L37" s="15"/>
      <c r="M37" s="15"/>
      <c r="N37" s="15"/>
    </row>
    <row r="38" spans="2:14" x14ac:dyDescent="0.2">
      <c r="B38" s="46" t="s">
        <v>351</v>
      </c>
      <c r="C38" s="42">
        <v>11076.11</v>
      </c>
      <c r="D38" s="43">
        <v>10861.373</v>
      </c>
      <c r="E38" s="43">
        <v>5000.9750000000004</v>
      </c>
      <c r="F38" s="285">
        <v>3.214</v>
      </c>
      <c r="G38" s="43">
        <v>36.906999999999996</v>
      </c>
      <c r="H38" s="43">
        <v>1283.3</v>
      </c>
      <c r="I38" s="285">
        <v>3677.5540000000001</v>
      </c>
      <c r="J38" s="285">
        <v>5860.3980000000001</v>
      </c>
      <c r="L38" s="15"/>
      <c r="M38" s="15"/>
      <c r="N38" s="15"/>
    </row>
    <row r="39" spans="2:14" ht="18" thickBot="1" x14ac:dyDescent="0.2">
      <c r="B39" s="49"/>
      <c r="C39" s="50"/>
      <c r="D39" s="51"/>
      <c r="E39" s="51"/>
      <c r="F39" s="51"/>
      <c r="G39" s="51"/>
      <c r="H39" s="51"/>
      <c r="I39" s="51"/>
      <c r="J39" s="51"/>
    </row>
    <row r="40" spans="2:14" x14ac:dyDescent="0.2">
      <c r="C40" s="363" t="s">
        <v>462</v>
      </c>
      <c r="D40" s="364"/>
      <c r="E40" s="365"/>
      <c r="F40" s="363" t="s">
        <v>463</v>
      </c>
      <c r="G40" s="364"/>
      <c r="H40" s="364"/>
      <c r="I40" s="364"/>
      <c r="J40" s="364"/>
    </row>
    <row r="41" spans="2:14" x14ac:dyDescent="0.2">
      <c r="C41" s="361" t="s">
        <v>354</v>
      </c>
      <c r="D41" s="361" t="s">
        <v>355</v>
      </c>
      <c r="E41" s="361" t="s">
        <v>356</v>
      </c>
      <c r="F41" s="361" t="s">
        <v>357</v>
      </c>
      <c r="G41" s="52" t="s">
        <v>352</v>
      </c>
      <c r="H41" s="53"/>
      <c r="I41" s="52" t="s">
        <v>353</v>
      </c>
      <c r="J41" s="53"/>
    </row>
    <row r="42" spans="2:14" x14ac:dyDescent="0.2">
      <c r="B42" s="36"/>
      <c r="C42" s="362"/>
      <c r="D42" s="362"/>
      <c r="E42" s="362"/>
      <c r="F42" s="362"/>
      <c r="G42" s="54" t="s">
        <v>358</v>
      </c>
      <c r="H42" s="54" t="s">
        <v>359</v>
      </c>
      <c r="I42" s="54" t="s">
        <v>358</v>
      </c>
      <c r="J42" s="54" t="s">
        <v>359</v>
      </c>
    </row>
    <row r="43" spans="2:14" x14ac:dyDescent="0.2">
      <c r="C43" s="55" t="s">
        <v>21</v>
      </c>
      <c r="D43" s="56" t="s">
        <v>21</v>
      </c>
      <c r="E43" s="56" t="s">
        <v>21</v>
      </c>
      <c r="F43" s="56" t="s">
        <v>21</v>
      </c>
      <c r="G43" s="23"/>
      <c r="H43" s="56" t="s">
        <v>21</v>
      </c>
      <c r="I43" s="23"/>
      <c r="J43" s="56" t="s">
        <v>21</v>
      </c>
    </row>
    <row r="44" spans="2:14" x14ac:dyDescent="0.2">
      <c r="B44" s="13" t="s">
        <v>648</v>
      </c>
      <c r="C44" s="42">
        <v>7272.9889999999996</v>
      </c>
      <c r="D44" s="43">
        <v>4817.152</v>
      </c>
      <c r="E44" s="43">
        <v>1758.751</v>
      </c>
      <c r="F44" s="43">
        <v>13458.14</v>
      </c>
      <c r="G44" s="3">
        <v>12032</v>
      </c>
      <c r="H44" s="43">
        <v>243.386</v>
      </c>
      <c r="I44" s="3">
        <v>408</v>
      </c>
      <c r="J44" s="43">
        <v>147.36600000000001</v>
      </c>
      <c r="L44" s="15"/>
      <c r="M44" s="15"/>
      <c r="N44" s="15"/>
    </row>
    <row r="45" spans="2:14" x14ac:dyDescent="0.2">
      <c r="B45" s="13" t="s">
        <v>885</v>
      </c>
      <c r="C45" s="42">
        <v>7293.8339999999998</v>
      </c>
      <c r="D45" s="43">
        <v>4827.3270000000002</v>
      </c>
      <c r="E45" s="43">
        <v>1730.5640000000001</v>
      </c>
      <c r="F45" s="43">
        <v>13463.183999999999</v>
      </c>
      <c r="G45" s="3">
        <v>11985</v>
      </c>
      <c r="H45" s="43">
        <v>242.47900000000001</v>
      </c>
      <c r="I45" s="3">
        <v>404</v>
      </c>
      <c r="J45" s="43">
        <v>146.06200000000001</v>
      </c>
      <c r="L45" s="15"/>
      <c r="M45" s="15"/>
      <c r="N45" s="15"/>
    </row>
    <row r="46" spans="2:14" x14ac:dyDescent="0.2">
      <c r="B46" s="13" t="s">
        <v>886</v>
      </c>
      <c r="C46" s="42">
        <v>7328.9650000000001</v>
      </c>
      <c r="D46" s="43">
        <v>4844.0820000000003</v>
      </c>
      <c r="E46" s="43">
        <v>1707.6110000000001</v>
      </c>
      <c r="F46" s="43">
        <v>13488.914000000001</v>
      </c>
      <c r="G46" s="3">
        <f>11937+23</f>
        <v>11960</v>
      </c>
      <c r="H46" s="43">
        <v>243.916</v>
      </c>
      <c r="I46" s="3">
        <f>413+4</f>
        <v>417</v>
      </c>
      <c r="J46" s="43">
        <v>147.828</v>
      </c>
      <c r="L46" s="15"/>
      <c r="M46" s="15"/>
      <c r="N46" s="15"/>
    </row>
    <row r="47" spans="2:14" x14ac:dyDescent="0.2">
      <c r="B47" s="13" t="s">
        <v>887</v>
      </c>
      <c r="C47" s="42">
        <v>7364.9989999999998</v>
      </c>
      <c r="D47" s="43">
        <v>4838.8100000000004</v>
      </c>
      <c r="E47" s="43">
        <v>1697.252</v>
      </c>
      <c r="F47" s="43">
        <v>13499.267</v>
      </c>
      <c r="G47" s="3">
        <v>11970</v>
      </c>
      <c r="H47" s="43">
        <v>244.828</v>
      </c>
      <c r="I47" s="3">
        <v>372</v>
      </c>
      <c r="J47" s="43">
        <v>156.96600000000001</v>
      </c>
      <c r="L47" s="15"/>
      <c r="M47" s="15"/>
      <c r="N47" s="15"/>
    </row>
    <row r="48" spans="2:14" x14ac:dyDescent="0.2">
      <c r="B48" s="13" t="s">
        <v>888</v>
      </c>
      <c r="C48" s="42">
        <v>7386.1970000000001</v>
      </c>
      <c r="D48" s="43">
        <v>4841.491</v>
      </c>
      <c r="E48" s="43">
        <v>1695.0150000000001</v>
      </c>
      <c r="F48" s="43">
        <v>13523.894</v>
      </c>
      <c r="G48" s="3">
        <v>12016</v>
      </c>
      <c r="H48" s="43">
        <v>246.27600000000001</v>
      </c>
      <c r="I48" s="3">
        <v>421</v>
      </c>
      <c r="J48" s="43">
        <v>152.53299999999999</v>
      </c>
      <c r="L48" s="15"/>
      <c r="M48" s="15"/>
      <c r="N48" s="15"/>
    </row>
    <row r="49" spans="2:14" x14ac:dyDescent="0.2">
      <c r="B49" s="13"/>
      <c r="C49" s="44"/>
      <c r="D49" s="45"/>
      <c r="E49" s="45"/>
      <c r="F49" s="45"/>
      <c r="G49" s="45"/>
      <c r="H49" s="45"/>
      <c r="I49" s="45"/>
      <c r="J49" s="45"/>
      <c r="L49" s="15"/>
      <c r="M49" s="15"/>
      <c r="N49" s="15"/>
    </row>
    <row r="50" spans="2:14" x14ac:dyDescent="0.2">
      <c r="B50" s="46" t="s">
        <v>22</v>
      </c>
      <c r="C50" s="42">
        <v>98.991</v>
      </c>
      <c r="D50" s="11" t="s">
        <v>322</v>
      </c>
      <c r="E50" s="11" t="s">
        <v>322</v>
      </c>
      <c r="F50" s="286">
        <v>42.988</v>
      </c>
      <c r="G50" s="3">
        <v>134</v>
      </c>
      <c r="H50" s="43">
        <v>17.428000000000001</v>
      </c>
      <c r="I50" s="11">
        <v>37</v>
      </c>
      <c r="J50" s="286">
        <v>38.575000000000003</v>
      </c>
      <c r="L50" s="15"/>
      <c r="M50" s="15"/>
      <c r="N50" s="15"/>
    </row>
    <row r="51" spans="2:14" x14ac:dyDescent="0.2">
      <c r="B51" s="57" t="s">
        <v>339</v>
      </c>
      <c r="C51" s="42">
        <v>873.20600000000002</v>
      </c>
      <c r="D51" s="43">
        <v>185.30199999999999</v>
      </c>
      <c r="E51" s="43">
        <v>0.77700000000000002</v>
      </c>
      <c r="F51" s="285">
        <v>926.92399999999998</v>
      </c>
      <c r="G51" s="3">
        <v>1258</v>
      </c>
      <c r="H51" s="43">
        <v>63.899000000000001</v>
      </c>
      <c r="I51" s="48">
        <v>191</v>
      </c>
      <c r="J51" s="285">
        <v>68.462000000000003</v>
      </c>
      <c r="L51" s="15"/>
      <c r="M51" s="15"/>
      <c r="N51" s="15"/>
    </row>
    <row r="52" spans="2:14" x14ac:dyDescent="0.2">
      <c r="B52" s="58" t="s">
        <v>340</v>
      </c>
      <c r="C52" s="42">
        <v>93.137</v>
      </c>
      <c r="D52" s="11">
        <v>0</v>
      </c>
      <c r="E52" s="11">
        <v>0</v>
      </c>
      <c r="F52" s="285">
        <v>74.275000000000006</v>
      </c>
      <c r="G52" s="3">
        <v>186</v>
      </c>
      <c r="H52" s="43">
        <v>14.138</v>
      </c>
      <c r="I52" s="11">
        <v>4</v>
      </c>
      <c r="J52" s="286">
        <v>4.7240000000000002</v>
      </c>
      <c r="L52" s="15"/>
      <c r="M52" s="15"/>
      <c r="N52" s="15"/>
    </row>
    <row r="53" spans="2:14" x14ac:dyDescent="0.2">
      <c r="B53" s="58" t="s">
        <v>341</v>
      </c>
      <c r="C53" s="42">
        <v>4.4169999999999998</v>
      </c>
      <c r="D53" s="11">
        <v>0</v>
      </c>
      <c r="E53" s="11">
        <v>0</v>
      </c>
      <c r="F53" s="285">
        <v>2.4750000000000001</v>
      </c>
      <c r="G53" s="3">
        <v>11</v>
      </c>
      <c r="H53" s="43">
        <v>1.762</v>
      </c>
      <c r="I53" s="11">
        <v>1</v>
      </c>
      <c r="J53" s="286">
        <v>0.18</v>
      </c>
      <c r="L53" s="15"/>
      <c r="M53" s="15"/>
      <c r="N53" s="15"/>
    </row>
    <row r="54" spans="2:14" x14ac:dyDescent="0.2">
      <c r="B54" s="58" t="s">
        <v>342</v>
      </c>
      <c r="C54" s="42">
        <v>246.589</v>
      </c>
      <c r="D54" s="11">
        <v>0</v>
      </c>
      <c r="E54" s="11">
        <v>0</v>
      </c>
      <c r="F54" s="285">
        <v>204.239</v>
      </c>
      <c r="G54" s="3">
        <v>320</v>
      </c>
      <c r="H54" s="43">
        <v>18.893000000000001</v>
      </c>
      <c r="I54" s="11">
        <v>55</v>
      </c>
      <c r="J54" s="286">
        <v>23.457000000000001</v>
      </c>
      <c r="L54" s="15"/>
      <c r="M54" s="15"/>
      <c r="N54" s="15"/>
    </row>
    <row r="55" spans="2:14" x14ac:dyDescent="0.2">
      <c r="B55" s="46" t="s">
        <v>343</v>
      </c>
      <c r="C55" s="42">
        <v>41.511000000000003</v>
      </c>
      <c r="D55" s="43">
        <v>7.2389999999999999</v>
      </c>
      <c r="E55" s="11">
        <v>0</v>
      </c>
      <c r="F55" s="286">
        <v>40.787999999999997</v>
      </c>
      <c r="G55" s="11">
        <v>33</v>
      </c>
      <c r="H55" s="43">
        <v>1.8939999999999999</v>
      </c>
      <c r="I55" s="48">
        <v>16</v>
      </c>
      <c r="J55" s="285">
        <v>6.0679999999999996</v>
      </c>
      <c r="L55" s="15"/>
      <c r="M55" s="15"/>
      <c r="N55" s="15"/>
    </row>
    <row r="56" spans="2:14" x14ac:dyDescent="0.2">
      <c r="B56" s="13"/>
      <c r="C56" s="42"/>
      <c r="D56" s="43"/>
      <c r="E56" s="43"/>
      <c r="F56" s="48"/>
      <c r="G56" s="43"/>
      <c r="H56" s="43"/>
      <c r="I56" s="48"/>
      <c r="J56" s="48"/>
      <c r="L56" s="15"/>
      <c r="M56" s="15"/>
      <c r="N56" s="15"/>
    </row>
    <row r="57" spans="2:14" x14ac:dyDescent="0.2">
      <c r="B57" s="46" t="s">
        <v>344</v>
      </c>
      <c r="C57" s="42">
        <v>15.569000000000001</v>
      </c>
      <c r="D57" s="43">
        <v>19.266999999999999</v>
      </c>
      <c r="E57" s="43">
        <v>6.8000000000000005E-2</v>
      </c>
      <c r="F57" s="286">
        <v>31.161999999999999</v>
      </c>
      <c r="G57" s="11">
        <v>37</v>
      </c>
      <c r="H57" s="43">
        <v>1.581</v>
      </c>
      <c r="I57" s="48">
        <v>9</v>
      </c>
      <c r="J57" s="285">
        <v>2.161</v>
      </c>
      <c r="L57" s="15"/>
      <c r="M57" s="15"/>
      <c r="N57" s="15"/>
    </row>
    <row r="58" spans="2:14" x14ac:dyDescent="0.2">
      <c r="B58" s="46" t="s">
        <v>345</v>
      </c>
      <c r="C58" s="42">
        <v>49.915999999999997</v>
      </c>
      <c r="D58" s="43">
        <v>4.6289999999999996</v>
      </c>
      <c r="E58" s="11">
        <v>0</v>
      </c>
      <c r="F58" s="286">
        <v>44.381999999999998</v>
      </c>
      <c r="G58" s="3">
        <v>82</v>
      </c>
      <c r="H58" s="43">
        <v>4.2160000000000002</v>
      </c>
      <c r="I58" s="48">
        <v>13</v>
      </c>
      <c r="J58" s="285">
        <v>5.9470000000000001</v>
      </c>
      <c r="L58" s="15"/>
      <c r="M58" s="15"/>
      <c r="N58" s="15"/>
    </row>
    <row r="59" spans="2:14" x14ac:dyDescent="0.2">
      <c r="B59" s="46" t="s">
        <v>346</v>
      </c>
      <c r="C59" s="42">
        <v>67.281999999999996</v>
      </c>
      <c r="D59" s="43">
        <v>11.723000000000001</v>
      </c>
      <c r="E59" s="11">
        <v>0</v>
      </c>
      <c r="F59" s="286">
        <v>74.450999999999993</v>
      </c>
      <c r="G59" s="3">
        <v>64</v>
      </c>
      <c r="H59" s="43">
        <v>2.4369999999999998</v>
      </c>
      <c r="I59" s="48">
        <v>17</v>
      </c>
      <c r="J59" s="285">
        <v>2.117</v>
      </c>
      <c r="L59" s="15"/>
      <c r="M59" s="15"/>
      <c r="N59" s="15"/>
    </row>
    <row r="60" spans="2:14" x14ac:dyDescent="0.2">
      <c r="B60" s="46" t="s">
        <v>347</v>
      </c>
      <c r="C60" s="42">
        <v>125.63800000000001</v>
      </c>
      <c r="D60" s="43">
        <v>92.650999999999996</v>
      </c>
      <c r="E60" s="43">
        <v>9.8000000000000004E-2</v>
      </c>
      <c r="F60" s="286">
        <v>202.352</v>
      </c>
      <c r="G60" s="3">
        <v>226</v>
      </c>
      <c r="H60" s="43">
        <v>7.7709999999999999</v>
      </c>
      <c r="I60" s="48">
        <v>23</v>
      </c>
      <c r="J60" s="285">
        <v>8.2449999999999992</v>
      </c>
      <c r="L60" s="15"/>
      <c r="M60" s="15"/>
      <c r="N60" s="15"/>
    </row>
    <row r="61" spans="2:14" x14ac:dyDescent="0.2">
      <c r="B61" s="13"/>
      <c r="C61" s="42"/>
      <c r="D61" s="43"/>
      <c r="E61" s="43"/>
      <c r="F61" s="48"/>
      <c r="G61" s="43"/>
      <c r="H61" s="43"/>
      <c r="I61" s="48"/>
      <c r="J61" s="48"/>
      <c r="L61" s="15"/>
      <c r="M61" s="15"/>
      <c r="N61" s="15"/>
    </row>
    <row r="62" spans="2:14" x14ac:dyDescent="0.2">
      <c r="B62" s="46" t="s">
        <v>348</v>
      </c>
      <c r="C62" s="42">
        <v>106.48699999999999</v>
      </c>
      <c r="D62" s="43">
        <v>12.071999999999999</v>
      </c>
      <c r="E62" s="43">
        <v>4.3999999999999997E-2</v>
      </c>
      <c r="F62" s="286">
        <v>105.05800000000001</v>
      </c>
      <c r="G62" s="11">
        <v>141</v>
      </c>
      <c r="H62" s="43">
        <v>6.41</v>
      </c>
      <c r="I62" s="48">
        <v>20</v>
      </c>
      <c r="J62" s="285">
        <v>7.1349999999999998</v>
      </c>
      <c r="L62" s="15"/>
      <c r="M62" s="15"/>
      <c r="N62" s="15"/>
    </row>
    <row r="63" spans="2:14" x14ac:dyDescent="0.2">
      <c r="B63" s="46" t="s">
        <v>349</v>
      </c>
      <c r="C63" s="42">
        <v>37.515999999999998</v>
      </c>
      <c r="D63" s="43">
        <v>19.096</v>
      </c>
      <c r="E63" s="11">
        <v>0</v>
      </c>
      <c r="F63" s="286">
        <v>50.767000000000003</v>
      </c>
      <c r="G63" s="3">
        <v>52</v>
      </c>
      <c r="H63" s="43">
        <v>1.8069999999999999</v>
      </c>
      <c r="I63" s="48">
        <v>20</v>
      </c>
      <c r="J63" s="285">
        <v>4.0380000000000003</v>
      </c>
      <c r="L63" s="15"/>
      <c r="M63" s="15"/>
      <c r="N63" s="15"/>
    </row>
    <row r="64" spans="2:14" x14ac:dyDescent="0.2">
      <c r="B64" s="46" t="s">
        <v>350</v>
      </c>
      <c r="C64" s="42">
        <v>85.144000000000005</v>
      </c>
      <c r="D64" s="43">
        <v>18.623000000000001</v>
      </c>
      <c r="E64" s="43">
        <v>0.56699999999999995</v>
      </c>
      <c r="F64" s="285">
        <v>96.983000000000004</v>
      </c>
      <c r="G64" s="3">
        <v>106</v>
      </c>
      <c r="H64" s="43">
        <v>2.9710000000000001</v>
      </c>
      <c r="I64" s="48">
        <v>13</v>
      </c>
      <c r="J64" s="285">
        <v>4.38</v>
      </c>
      <c r="L64" s="15"/>
      <c r="M64" s="15"/>
      <c r="N64" s="15"/>
    </row>
    <row r="65" spans="2:14" x14ac:dyDescent="0.15">
      <c r="C65" s="42"/>
      <c r="D65" s="43"/>
      <c r="E65" s="43"/>
      <c r="F65" s="48"/>
      <c r="G65" s="43"/>
      <c r="H65" s="43"/>
      <c r="I65" s="48"/>
      <c r="J65" s="48"/>
      <c r="L65" s="15"/>
      <c r="M65" s="15"/>
      <c r="N65" s="15"/>
    </row>
    <row r="66" spans="2:14" x14ac:dyDescent="0.2">
      <c r="B66" s="46" t="s">
        <v>264</v>
      </c>
      <c r="C66" s="42">
        <v>641.92399999999998</v>
      </c>
      <c r="D66" s="43">
        <v>240.20699999999999</v>
      </c>
      <c r="E66" s="43">
        <v>50.473999999999997</v>
      </c>
      <c r="F66" s="285">
        <v>898.423</v>
      </c>
      <c r="G66" s="3">
        <v>761</v>
      </c>
      <c r="H66" s="43">
        <v>21.373000000000001</v>
      </c>
      <c r="I66" s="48">
        <v>50</v>
      </c>
      <c r="J66" s="285">
        <v>12.808999999999999</v>
      </c>
      <c r="L66" s="15"/>
      <c r="M66" s="15"/>
      <c r="N66" s="15"/>
    </row>
    <row r="67" spans="2:14" x14ac:dyDescent="0.2">
      <c r="B67" s="46" t="s">
        <v>222</v>
      </c>
      <c r="C67" s="42">
        <v>534.25300000000004</v>
      </c>
      <c r="D67" s="43">
        <v>383.08199999999999</v>
      </c>
      <c r="E67" s="43">
        <v>53.113999999999997</v>
      </c>
      <c r="F67" s="285">
        <v>937.77099999999996</v>
      </c>
      <c r="G67" s="3">
        <v>884</v>
      </c>
      <c r="H67" s="43">
        <v>21.257000000000001</v>
      </c>
      <c r="I67" s="48">
        <v>39</v>
      </c>
      <c r="J67" s="285">
        <v>11.420999999999999</v>
      </c>
      <c r="L67" s="15"/>
      <c r="M67" s="15"/>
      <c r="N67" s="15"/>
    </row>
    <row r="68" spans="2:14" x14ac:dyDescent="0.2">
      <c r="B68" s="46" t="s">
        <v>360</v>
      </c>
      <c r="C68" s="42">
        <v>5237.8230000000003</v>
      </c>
      <c r="D68" s="43">
        <v>4032.9</v>
      </c>
      <c r="E68" s="43">
        <v>1590.65</v>
      </c>
      <c r="F68" s="285">
        <v>10717.788</v>
      </c>
      <c r="G68" s="3">
        <v>8979</v>
      </c>
      <c r="H68" s="43">
        <v>122.319</v>
      </c>
      <c r="I68" s="48">
        <v>104</v>
      </c>
      <c r="J68" s="285">
        <v>21.265999999999998</v>
      </c>
      <c r="L68" s="15"/>
      <c r="M68" s="15"/>
      <c r="N68" s="15"/>
    </row>
    <row r="69" spans="2:14" ht="18" thickBot="1" x14ac:dyDescent="0.2">
      <c r="B69" s="49"/>
      <c r="C69" s="59"/>
      <c r="D69" s="60"/>
      <c r="E69" s="60"/>
      <c r="F69" s="60"/>
      <c r="G69" s="60"/>
      <c r="H69" s="60"/>
      <c r="I69" s="60"/>
      <c r="J69" s="60"/>
    </row>
    <row r="70" spans="2:14" x14ac:dyDescent="0.2">
      <c r="C70" s="61" t="s">
        <v>23</v>
      </c>
      <c r="D70" s="23"/>
      <c r="E70" s="23"/>
      <c r="F70" s="23"/>
      <c r="G70" s="23"/>
      <c r="I70" s="23"/>
      <c r="J70" s="23"/>
    </row>
    <row r="71" spans="2:14" x14ac:dyDescent="0.2">
      <c r="C71" s="61" t="s">
        <v>24</v>
      </c>
      <c r="D71" s="23"/>
      <c r="E71" s="23"/>
      <c r="F71" s="23"/>
      <c r="G71" s="23"/>
      <c r="H71" s="61"/>
      <c r="I71" s="23"/>
      <c r="J71" s="23"/>
    </row>
    <row r="72" spans="2:14" x14ac:dyDescent="0.2">
      <c r="B72" s="22"/>
      <c r="C72" s="23"/>
      <c r="D72" s="23"/>
      <c r="E72" s="23"/>
      <c r="F72" s="23"/>
      <c r="G72" s="23"/>
      <c r="H72" s="23"/>
      <c r="I72" s="23"/>
      <c r="J72" s="23"/>
    </row>
    <row r="73" spans="2:14" x14ac:dyDescent="0.15">
      <c r="C73" s="23"/>
      <c r="D73" s="23"/>
      <c r="E73" s="23"/>
      <c r="F73" s="23"/>
      <c r="G73" s="23"/>
      <c r="H73" s="23"/>
      <c r="I73" s="23"/>
      <c r="J73" s="23"/>
    </row>
    <row r="74" spans="2:14" x14ac:dyDescent="0.2">
      <c r="C74" s="24"/>
      <c r="D74" s="24"/>
      <c r="E74" s="23"/>
      <c r="F74" s="24"/>
      <c r="G74" s="23"/>
      <c r="H74" s="24"/>
      <c r="I74" s="24"/>
      <c r="J74" s="24"/>
    </row>
    <row r="75" spans="2:14" x14ac:dyDescent="0.2">
      <c r="B75" s="25"/>
      <c r="C75" s="26"/>
      <c r="D75" s="19"/>
      <c r="E75" s="26"/>
      <c r="F75" s="19"/>
      <c r="G75" s="19"/>
      <c r="H75" s="27"/>
      <c r="I75" s="27"/>
      <c r="J75" s="28"/>
    </row>
    <row r="76" spans="2:14" x14ac:dyDescent="0.2">
      <c r="B76" s="25"/>
      <c r="C76" s="26"/>
      <c r="D76" s="19"/>
      <c r="E76" s="26"/>
      <c r="F76" s="19"/>
      <c r="G76" s="19"/>
      <c r="H76" s="27"/>
      <c r="I76" s="27"/>
      <c r="J76" s="28"/>
    </row>
    <row r="77" spans="2:14" x14ac:dyDescent="0.2">
      <c r="B77" s="25"/>
      <c r="C77" s="26"/>
      <c r="D77" s="19"/>
      <c r="E77" s="26"/>
      <c r="F77" s="19"/>
      <c r="G77" s="19"/>
      <c r="H77" s="27"/>
      <c r="I77" s="27"/>
      <c r="J77" s="28"/>
    </row>
    <row r="78" spans="2:14" x14ac:dyDescent="0.2">
      <c r="B78" s="25"/>
      <c r="C78" s="26"/>
      <c r="D78" s="19"/>
      <c r="E78" s="26"/>
      <c r="F78" s="19"/>
      <c r="G78" s="19"/>
      <c r="H78" s="27"/>
      <c r="I78" s="27"/>
      <c r="J78" s="28"/>
    </row>
    <row r="79" spans="2:14" x14ac:dyDescent="0.2">
      <c r="B79" s="25"/>
      <c r="C79" s="26"/>
      <c r="D79" s="19"/>
      <c r="E79" s="26"/>
      <c r="F79" s="19"/>
      <c r="G79" s="19"/>
      <c r="H79" s="27"/>
      <c r="I79" s="27"/>
      <c r="J79" s="28"/>
    </row>
    <row r="80" spans="2:14" x14ac:dyDescent="0.2">
      <c r="C80" s="13"/>
    </row>
    <row r="81" spans="1:2" x14ac:dyDescent="0.2">
      <c r="A81" s="13"/>
    </row>
    <row r="82" spans="1:2" x14ac:dyDescent="0.2">
      <c r="B82" s="13"/>
    </row>
  </sheetData>
  <mergeCells count="12">
    <mergeCell ref="C41:C42"/>
    <mergeCell ref="D41:D42"/>
    <mergeCell ref="E41:E42"/>
    <mergeCell ref="F41:F42"/>
    <mergeCell ref="C40:E40"/>
    <mergeCell ref="F40:J40"/>
    <mergeCell ref="B6:J6"/>
    <mergeCell ref="B8:J8"/>
    <mergeCell ref="B9:J9"/>
    <mergeCell ref="F11:I11"/>
    <mergeCell ref="J11:J12"/>
    <mergeCell ref="E11:E12"/>
  </mergeCells>
  <phoneticPr fontId="2"/>
  <pageMargins left="0.78740157480314965" right="0.59055118110236227" top="0.98425196850393704" bottom="0.59055118110236227" header="0.51181102362204722" footer="0.51181102362204722"/>
  <pageSetup paperSize="9" scale="65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  <pageSetUpPr autoPageBreaks="0" fitToPage="1"/>
  </sheetPr>
  <dimension ref="A1:H69"/>
  <sheetViews>
    <sheetView view="pageBreakPreview" zoomScale="75" zoomScaleNormal="75" workbookViewId="0"/>
  </sheetViews>
  <sheetFormatPr defaultColWidth="17.125" defaultRowHeight="17.25" x14ac:dyDescent="0.15"/>
  <cols>
    <col min="1" max="1" width="13.375" style="66" customWidth="1"/>
    <col min="2" max="2" width="22.125" style="66" customWidth="1"/>
    <col min="3" max="6" width="24.75" style="66" customWidth="1"/>
    <col min="7" max="16384" width="17.125" style="66"/>
  </cols>
  <sheetData>
    <row r="1" spans="1:8" x14ac:dyDescent="0.2">
      <c r="A1" s="74"/>
    </row>
    <row r="6" spans="1:8" x14ac:dyDescent="0.2">
      <c r="B6" s="366" t="s">
        <v>374</v>
      </c>
      <c r="C6" s="366"/>
      <c r="D6" s="366"/>
      <c r="E6" s="366"/>
      <c r="F6" s="366"/>
    </row>
    <row r="7" spans="1:8" ht="18" thickBot="1" x14ac:dyDescent="0.25">
      <c r="B7" s="79"/>
      <c r="C7" s="79"/>
      <c r="D7" s="79"/>
      <c r="E7" s="79"/>
      <c r="F7" s="99" t="s">
        <v>524</v>
      </c>
    </row>
    <row r="8" spans="1:8" x14ac:dyDescent="0.2">
      <c r="B8" s="143"/>
      <c r="C8" s="373" t="s">
        <v>523</v>
      </c>
      <c r="D8" s="374"/>
      <c r="E8" s="398"/>
      <c r="F8" s="382" t="s">
        <v>76</v>
      </c>
    </row>
    <row r="9" spans="1:8" x14ac:dyDescent="0.2">
      <c r="B9" s="148"/>
      <c r="C9" s="226" t="s">
        <v>525</v>
      </c>
      <c r="D9" s="226" t="s">
        <v>528</v>
      </c>
      <c r="E9" s="226" t="s">
        <v>658</v>
      </c>
      <c r="F9" s="370"/>
    </row>
    <row r="10" spans="1:8" x14ac:dyDescent="0.15">
      <c r="B10" s="73"/>
    </row>
    <row r="11" spans="1:8" s="185" customFormat="1" x14ac:dyDescent="0.2">
      <c r="B11" s="227" t="s">
        <v>297</v>
      </c>
      <c r="C11" s="183">
        <v>25095582</v>
      </c>
      <c r="D11" s="183">
        <v>7641735</v>
      </c>
      <c r="E11" s="224" t="s">
        <v>519</v>
      </c>
      <c r="F11" s="183">
        <v>5398123</v>
      </c>
      <c r="G11" s="66"/>
      <c r="H11" s="66"/>
    </row>
    <row r="12" spans="1:8" s="185" customFormat="1" x14ac:dyDescent="0.2">
      <c r="B12" s="227" t="s">
        <v>315</v>
      </c>
      <c r="C12" s="183">
        <v>26138019</v>
      </c>
      <c r="D12" s="183">
        <v>8038212</v>
      </c>
      <c r="E12" s="224" t="s">
        <v>519</v>
      </c>
      <c r="F12" s="183">
        <v>5549059</v>
      </c>
      <c r="G12" s="66"/>
      <c r="H12" s="66"/>
    </row>
    <row r="13" spans="1:8" x14ac:dyDescent="0.2">
      <c r="B13" s="227" t="s">
        <v>323</v>
      </c>
      <c r="C13" s="183">
        <v>25698261</v>
      </c>
      <c r="D13" s="183">
        <v>7394015</v>
      </c>
      <c r="E13" s="224" t="s">
        <v>519</v>
      </c>
      <c r="F13" s="183">
        <v>5359708</v>
      </c>
    </row>
    <row r="14" spans="1:8" x14ac:dyDescent="0.2">
      <c r="B14" s="227"/>
      <c r="C14" s="183"/>
      <c r="D14" s="183"/>
      <c r="E14" s="183"/>
      <c r="F14" s="183"/>
    </row>
    <row r="15" spans="1:8" x14ac:dyDescent="0.2">
      <c r="B15" s="227" t="s">
        <v>375</v>
      </c>
      <c r="C15" s="183">
        <v>25782135</v>
      </c>
      <c r="D15" s="183">
        <v>7107696</v>
      </c>
      <c r="E15" s="224" t="s">
        <v>519</v>
      </c>
      <c r="F15" s="183">
        <v>5297098</v>
      </c>
    </row>
    <row r="16" spans="1:8" x14ac:dyDescent="0.15">
      <c r="B16" s="228"/>
      <c r="C16" s="114"/>
      <c r="D16" s="114"/>
      <c r="E16" s="114"/>
      <c r="F16" s="114"/>
    </row>
    <row r="17" spans="2:6" x14ac:dyDescent="0.2">
      <c r="B17" s="229" t="s">
        <v>377</v>
      </c>
      <c r="C17" s="230">
        <v>2060455</v>
      </c>
      <c r="D17" s="183">
        <v>567763</v>
      </c>
      <c r="E17" s="224" t="s">
        <v>519</v>
      </c>
      <c r="F17" s="183">
        <v>422650</v>
      </c>
    </row>
    <row r="18" spans="2:6" x14ac:dyDescent="0.2">
      <c r="B18" s="229" t="s">
        <v>378</v>
      </c>
      <c r="C18" s="230">
        <v>1913614</v>
      </c>
      <c r="D18" s="183">
        <v>535799</v>
      </c>
      <c r="E18" s="224" t="s">
        <v>519</v>
      </c>
      <c r="F18" s="183">
        <v>397402</v>
      </c>
    </row>
    <row r="19" spans="2:6" x14ac:dyDescent="0.2">
      <c r="B19" s="229" t="s">
        <v>379</v>
      </c>
      <c r="C19" s="230">
        <v>2228758</v>
      </c>
      <c r="D19" s="183">
        <v>622975</v>
      </c>
      <c r="E19" s="224" t="s">
        <v>519</v>
      </c>
      <c r="F19" s="183">
        <v>461209</v>
      </c>
    </row>
    <row r="20" spans="2:6" x14ac:dyDescent="0.2">
      <c r="B20" s="229" t="s">
        <v>380</v>
      </c>
      <c r="C20" s="230">
        <v>2075556</v>
      </c>
      <c r="D20" s="183">
        <v>541448</v>
      </c>
      <c r="E20" s="224" t="s">
        <v>519</v>
      </c>
      <c r="F20" s="183">
        <v>432021</v>
      </c>
    </row>
    <row r="21" spans="2:6" x14ac:dyDescent="0.2">
      <c r="B21" s="229" t="s">
        <v>381</v>
      </c>
      <c r="C21" s="230">
        <v>2196681</v>
      </c>
      <c r="D21" s="183">
        <v>616894</v>
      </c>
      <c r="E21" s="224" t="s">
        <v>519</v>
      </c>
      <c r="F21" s="183">
        <v>456473</v>
      </c>
    </row>
    <row r="22" spans="2:6" x14ac:dyDescent="0.2">
      <c r="B22" s="229" t="s">
        <v>382</v>
      </c>
      <c r="C22" s="230">
        <v>2076774</v>
      </c>
      <c r="D22" s="183">
        <v>526855</v>
      </c>
      <c r="E22" s="224" t="s">
        <v>519</v>
      </c>
      <c r="F22" s="183">
        <v>428838</v>
      </c>
    </row>
    <row r="23" spans="2:6" x14ac:dyDescent="0.2">
      <c r="B23" s="229"/>
      <c r="C23" s="231"/>
      <c r="D23" s="183"/>
      <c r="E23" s="183"/>
      <c r="F23" s="183"/>
    </row>
    <row r="24" spans="2:6" x14ac:dyDescent="0.2">
      <c r="B24" s="229" t="s">
        <v>383</v>
      </c>
      <c r="C24" s="230">
        <v>2231430</v>
      </c>
      <c r="D24" s="183">
        <v>593378</v>
      </c>
      <c r="E24" s="224" t="s">
        <v>519</v>
      </c>
      <c r="F24" s="183">
        <v>437474</v>
      </c>
    </row>
    <row r="25" spans="2:6" x14ac:dyDescent="0.2">
      <c r="B25" s="229" t="s">
        <v>384</v>
      </c>
      <c r="C25" s="230">
        <v>2350595</v>
      </c>
      <c r="D25" s="183">
        <v>767033</v>
      </c>
      <c r="E25" s="224" t="s">
        <v>519</v>
      </c>
      <c r="F25" s="183">
        <v>469869</v>
      </c>
    </row>
    <row r="26" spans="2:6" x14ac:dyDescent="0.2">
      <c r="B26" s="229" t="s">
        <v>385</v>
      </c>
      <c r="C26" s="230">
        <v>2153420</v>
      </c>
      <c r="D26" s="183">
        <v>610539</v>
      </c>
      <c r="E26" s="224" t="s">
        <v>519</v>
      </c>
      <c r="F26" s="183">
        <v>434391</v>
      </c>
    </row>
    <row r="27" spans="2:6" x14ac:dyDescent="0.2">
      <c r="B27" s="229" t="s">
        <v>386</v>
      </c>
      <c r="C27" s="230">
        <v>2201043</v>
      </c>
      <c r="D27" s="183">
        <v>586540</v>
      </c>
      <c r="E27" s="224" t="s">
        <v>519</v>
      </c>
      <c r="F27" s="183">
        <v>462910</v>
      </c>
    </row>
    <row r="28" spans="2:6" x14ac:dyDescent="0.2">
      <c r="B28" s="229" t="s">
        <v>387</v>
      </c>
      <c r="C28" s="230">
        <v>2125645</v>
      </c>
      <c r="D28" s="183">
        <v>557109</v>
      </c>
      <c r="E28" s="224" t="s">
        <v>519</v>
      </c>
      <c r="F28" s="183">
        <v>435914</v>
      </c>
    </row>
    <row r="29" spans="2:6" x14ac:dyDescent="0.2">
      <c r="B29" s="229" t="s">
        <v>388</v>
      </c>
      <c r="C29" s="230">
        <v>2168164</v>
      </c>
      <c r="D29" s="183">
        <v>581363</v>
      </c>
      <c r="E29" s="224" t="s">
        <v>519</v>
      </c>
      <c r="F29" s="183">
        <v>457947</v>
      </c>
    </row>
    <row r="30" spans="2:6" x14ac:dyDescent="0.2">
      <c r="B30" s="229"/>
      <c r="C30" s="230"/>
      <c r="D30" s="183"/>
      <c r="E30" s="183"/>
      <c r="F30" s="183"/>
    </row>
    <row r="31" spans="2:6" x14ac:dyDescent="0.2">
      <c r="B31" s="227" t="s">
        <v>376</v>
      </c>
      <c r="C31" s="183">
        <v>25571868</v>
      </c>
      <c r="D31" s="183">
        <v>7012058</v>
      </c>
      <c r="E31" s="224">
        <v>114674</v>
      </c>
      <c r="F31" s="183">
        <v>5298651</v>
      </c>
    </row>
    <row r="32" spans="2:6" x14ac:dyDescent="0.2">
      <c r="B32" s="229" t="s">
        <v>663</v>
      </c>
      <c r="C32" s="230"/>
      <c r="D32" s="183"/>
      <c r="E32" s="183"/>
      <c r="F32" s="183"/>
    </row>
    <row r="33" spans="2:6" x14ac:dyDescent="0.2">
      <c r="B33" s="229" t="s">
        <v>389</v>
      </c>
      <c r="C33" s="230">
        <v>2041991</v>
      </c>
      <c r="D33" s="183">
        <v>575529</v>
      </c>
      <c r="E33" s="224" t="s">
        <v>519</v>
      </c>
      <c r="F33" s="183">
        <v>425365</v>
      </c>
    </row>
    <row r="34" spans="2:6" x14ac:dyDescent="0.2">
      <c r="B34" s="229" t="s">
        <v>390</v>
      </c>
      <c r="C34" s="230">
        <v>1938968</v>
      </c>
      <c r="D34" s="183">
        <v>543931</v>
      </c>
      <c r="E34" s="224" t="s">
        <v>519</v>
      </c>
      <c r="F34" s="183">
        <v>412861</v>
      </c>
    </row>
    <row r="35" spans="2:6" x14ac:dyDescent="0.2">
      <c r="B35" s="229" t="s">
        <v>391</v>
      </c>
      <c r="C35" s="230">
        <v>2197182</v>
      </c>
      <c r="D35" s="183">
        <v>615222</v>
      </c>
      <c r="E35" s="224" t="s">
        <v>519</v>
      </c>
      <c r="F35" s="183">
        <v>459091</v>
      </c>
    </row>
    <row r="36" spans="2:6" x14ac:dyDescent="0.2">
      <c r="B36" s="229" t="s">
        <v>392</v>
      </c>
      <c r="C36" s="230">
        <v>2056445</v>
      </c>
      <c r="D36" s="183">
        <v>540605</v>
      </c>
      <c r="E36" s="224" t="s">
        <v>519</v>
      </c>
      <c r="F36" s="183">
        <v>430896</v>
      </c>
    </row>
    <row r="37" spans="2:6" x14ac:dyDescent="0.2">
      <c r="B37" s="229" t="s">
        <v>393</v>
      </c>
      <c r="C37" s="230">
        <v>2143082</v>
      </c>
      <c r="D37" s="66">
        <v>605070</v>
      </c>
      <c r="E37" s="224" t="s">
        <v>519</v>
      </c>
      <c r="F37" s="183">
        <v>453604</v>
      </c>
    </row>
    <row r="38" spans="2:6" x14ac:dyDescent="0.2">
      <c r="B38" s="229" t="s">
        <v>394</v>
      </c>
      <c r="C38" s="230">
        <v>2044879</v>
      </c>
      <c r="D38" s="183">
        <v>518862</v>
      </c>
      <c r="E38" s="224" t="s">
        <v>519</v>
      </c>
      <c r="F38" s="183">
        <v>430739</v>
      </c>
    </row>
    <row r="39" spans="2:6" x14ac:dyDescent="0.2">
      <c r="B39" s="229"/>
      <c r="C39" s="231"/>
      <c r="D39" s="183"/>
      <c r="E39" s="183"/>
      <c r="F39" s="183"/>
    </row>
    <row r="40" spans="2:6" x14ac:dyDescent="0.2">
      <c r="B40" s="229" t="s">
        <v>395</v>
      </c>
      <c r="C40" s="230">
        <v>2229933</v>
      </c>
      <c r="D40" s="183">
        <v>628504</v>
      </c>
      <c r="E40" s="224" t="s">
        <v>519</v>
      </c>
      <c r="F40" s="183">
        <v>471121</v>
      </c>
    </row>
    <row r="41" spans="2:6" x14ac:dyDescent="0.2">
      <c r="B41" s="229" t="s">
        <v>396</v>
      </c>
      <c r="C41" s="230">
        <v>2316720</v>
      </c>
      <c r="D41" s="183">
        <v>748141</v>
      </c>
      <c r="E41" s="224" t="s">
        <v>519</v>
      </c>
      <c r="F41" s="183">
        <v>460753</v>
      </c>
    </row>
    <row r="42" spans="2:6" x14ac:dyDescent="0.2">
      <c r="B42" s="229" t="s">
        <v>397</v>
      </c>
      <c r="C42" s="230">
        <v>2066192</v>
      </c>
      <c r="D42" s="183">
        <v>532616</v>
      </c>
      <c r="E42" s="224" t="s">
        <v>519</v>
      </c>
      <c r="F42" s="183">
        <v>420921</v>
      </c>
    </row>
    <row r="43" spans="2:6" x14ac:dyDescent="0.2">
      <c r="B43" s="229" t="s">
        <v>398</v>
      </c>
      <c r="C43" s="230">
        <v>2192552</v>
      </c>
      <c r="D43" s="183">
        <v>569093</v>
      </c>
      <c r="E43" s="224" t="s">
        <v>519</v>
      </c>
      <c r="F43" s="183">
        <v>447531</v>
      </c>
    </row>
    <row r="44" spans="2:6" x14ac:dyDescent="0.2">
      <c r="B44" s="229" t="s">
        <v>399</v>
      </c>
      <c r="C44" s="230">
        <v>2144021</v>
      </c>
      <c r="D44" s="183">
        <v>546451</v>
      </c>
      <c r="E44" s="224" t="s">
        <v>519</v>
      </c>
      <c r="F44" s="183">
        <v>431171</v>
      </c>
    </row>
    <row r="45" spans="2:6" x14ac:dyDescent="0.2">
      <c r="B45" s="229" t="s">
        <v>400</v>
      </c>
      <c r="C45" s="230">
        <v>2199903</v>
      </c>
      <c r="D45" s="183">
        <v>588034</v>
      </c>
      <c r="E45" s="224" t="s">
        <v>519</v>
      </c>
      <c r="F45" s="183">
        <v>454598</v>
      </c>
    </row>
    <row r="46" spans="2:6" x14ac:dyDescent="0.2">
      <c r="B46" s="229"/>
      <c r="C46" s="230"/>
      <c r="D46" s="183"/>
      <c r="E46" s="183"/>
      <c r="F46" s="183"/>
    </row>
    <row r="47" spans="2:6" x14ac:dyDescent="0.2">
      <c r="B47" s="227" t="s">
        <v>466</v>
      </c>
      <c r="C47" s="183">
        <v>25902380</v>
      </c>
      <c r="D47" s="183">
        <v>7160896</v>
      </c>
      <c r="E47" s="183">
        <v>3217914</v>
      </c>
      <c r="F47" s="183">
        <v>5327775</v>
      </c>
    </row>
    <row r="48" spans="2:6" x14ac:dyDescent="0.2">
      <c r="B48" s="232" t="s">
        <v>660</v>
      </c>
      <c r="C48" s="183"/>
      <c r="D48" s="183"/>
      <c r="E48" s="183"/>
      <c r="F48" s="183"/>
    </row>
    <row r="49" spans="2:6" x14ac:dyDescent="0.2">
      <c r="B49" s="232" t="s">
        <v>841</v>
      </c>
      <c r="C49" s="183"/>
      <c r="D49" s="183"/>
      <c r="E49" s="183"/>
      <c r="F49" s="183"/>
    </row>
    <row r="50" spans="2:6" x14ac:dyDescent="0.15">
      <c r="B50" s="233" t="s">
        <v>624</v>
      </c>
      <c r="C50" s="183">
        <v>25727054</v>
      </c>
      <c r="D50" s="183">
        <v>7213669</v>
      </c>
      <c r="E50" s="183">
        <v>3710308</v>
      </c>
      <c r="F50" s="183">
        <v>5433399</v>
      </c>
    </row>
    <row r="51" spans="2:6" x14ac:dyDescent="0.15">
      <c r="B51" s="233" t="s">
        <v>625</v>
      </c>
      <c r="C51" s="183">
        <v>26523598</v>
      </c>
      <c r="D51" s="183">
        <v>7141325</v>
      </c>
      <c r="E51" s="183">
        <v>4125041</v>
      </c>
      <c r="F51" s="183">
        <v>5539175</v>
      </c>
    </row>
    <row r="52" spans="2:6" x14ac:dyDescent="0.15">
      <c r="B52" s="233" t="s">
        <v>894</v>
      </c>
      <c r="C52" s="183">
        <v>23792592</v>
      </c>
      <c r="D52" s="183">
        <v>6235477</v>
      </c>
      <c r="E52" s="183">
        <v>3837290</v>
      </c>
      <c r="F52" s="183">
        <v>5216118</v>
      </c>
    </row>
    <row r="53" spans="2:6" x14ac:dyDescent="0.15">
      <c r="B53" s="233" t="s">
        <v>895</v>
      </c>
      <c r="C53" s="183">
        <v>24624689</v>
      </c>
      <c r="D53" s="183">
        <v>6567670</v>
      </c>
      <c r="E53" s="183">
        <v>4080741</v>
      </c>
      <c r="F53" s="183">
        <v>5293164</v>
      </c>
    </row>
    <row r="54" spans="2:6" x14ac:dyDescent="0.15">
      <c r="B54" s="233" t="s">
        <v>896</v>
      </c>
      <c r="C54" s="183">
        <v>25467407</v>
      </c>
      <c r="D54" s="183">
        <v>6983715</v>
      </c>
      <c r="E54" s="183">
        <v>4418854</v>
      </c>
      <c r="F54" s="183">
        <v>5466099</v>
      </c>
    </row>
    <row r="55" spans="2:6" x14ac:dyDescent="0.15">
      <c r="B55" s="233" t="s">
        <v>897</v>
      </c>
      <c r="C55" s="183">
        <v>26026017</v>
      </c>
      <c r="D55" s="183">
        <v>7148720</v>
      </c>
      <c r="E55" s="183">
        <v>4424155</v>
      </c>
      <c r="F55" s="183">
        <v>5635718</v>
      </c>
    </row>
    <row r="56" spans="2:6" x14ac:dyDescent="0.15">
      <c r="B56" s="233" t="s">
        <v>898</v>
      </c>
      <c r="C56" s="183">
        <v>26073857</v>
      </c>
      <c r="D56" s="183">
        <v>7157087</v>
      </c>
      <c r="E56" s="183">
        <v>4404089</v>
      </c>
      <c r="F56" s="183">
        <v>5685881</v>
      </c>
    </row>
    <row r="57" spans="2:6" ht="18" thickBot="1" x14ac:dyDescent="0.2">
      <c r="B57" s="80"/>
      <c r="C57" s="79"/>
      <c r="D57" s="79"/>
      <c r="E57" s="79"/>
      <c r="F57" s="79"/>
    </row>
    <row r="58" spans="2:6" x14ac:dyDescent="0.15">
      <c r="C58" s="66" t="s">
        <v>298</v>
      </c>
    </row>
    <row r="59" spans="2:6" x14ac:dyDescent="0.15">
      <c r="C59" s="66" t="s">
        <v>526</v>
      </c>
    </row>
    <row r="60" spans="2:6" x14ac:dyDescent="0.15">
      <c r="C60" s="66" t="s">
        <v>527</v>
      </c>
    </row>
    <row r="61" spans="2:6" x14ac:dyDescent="0.15">
      <c r="C61" s="66" t="s">
        <v>647</v>
      </c>
    </row>
    <row r="62" spans="2:6" x14ac:dyDescent="0.15">
      <c r="C62" s="66" t="s">
        <v>529</v>
      </c>
    </row>
    <row r="63" spans="2:6" x14ac:dyDescent="0.15">
      <c r="C63" s="66" t="s">
        <v>659</v>
      </c>
    </row>
    <row r="64" spans="2:6" x14ac:dyDescent="0.15">
      <c r="C64" s="66" t="s">
        <v>661</v>
      </c>
    </row>
    <row r="65" spans="1:5" x14ac:dyDescent="0.15">
      <c r="C65" s="66" t="s">
        <v>662</v>
      </c>
    </row>
    <row r="66" spans="1:5" x14ac:dyDescent="0.2">
      <c r="C66" s="74" t="s">
        <v>299</v>
      </c>
      <c r="D66" s="74"/>
      <c r="E66" s="74"/>
    </row>
    <row r="67" spans="1:5" x14ac:dyDescent="0.2">
      <c r="D67" s="74"/>
      <c r="E67" s="74"/>
    </row>
    <row r="68" spans="1:5" x14ac:dyDescent="0.2">
      <c r="D68" s="74"/>
      <c r="E68" s="74"/>
    </row>
    <row r="69" spans="1:5" x14ac:dyDescent="0.2">
      <c r="A69" s="74"/>
    </row>
  </sheetData>
  <mergeCells count="3">
    <mergeCell ref="B6:F6"/>
    <mergeCell ref="C8:E8"/>
    <mergeCell ref="F8:F9"/>
  </mergeCells>
  <phoneticPr fontId="2"/>
  <pageMargins left="0.63" right="0.67" top="0.98425196850393704" bottom="0.59055118110236227" header="0.51181102362204722" footer="0.51181102362204722"/>
  <pageSetup paperSize="9" scale="73" orientation="portrait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A405-E737-43F6-A136-377E32B43C42}">
  <sheetPr>
    <tabColor theme="3"/>
    <pageSetUpPr autoPageBreaks="0" fitToPage="1"/>
  </sheetPr>
  <dimension ref="A1:P90"/>
  <sheetViews>
    <sheetView view="pageBreakPreview" zoomScale="70" zoomScaleNormal="75" zoomScaleSheetLayoutView="70" workbookViewId="0"/>
  </sheetViews>
  <sheetFormatPr defaultColWidth="12.125" defaultRowHeight="18" customHeight="1" x14ac:dyDescent="0.15"/>
  <cols>
    <col min="1" max="1" width="13.375" style="66" customWidth="1"/>
    <col min="2" max="2" width="26" style="66" customWidth="1"/>
    <col min="3" max="13" width="13.5" style="66" customWidth="1"/>
    <col min="14" max="14" width="12.125" style="66"/>
    <col min="15" max="15" width="17.125" style="66" customWidth="1"/>
    <col min="16" max="16384" width="12.125" style="66"/>
  </cols>
  <sheetData>
    <row r="1" spans="1:13" ht="18" customHeight="1" x14ac:dyDescent="0.2">
      <c r="A1" s="74"/>
    </row>
    <row r="6" spans="1:13" ht="18.75" x14ac:dyDescent="0.2">
      <c r="B6" s="399" t="s">
        <v>97</v>
      </c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</row>
    <row r="7" spans="1:13" ht="18" customHeight="1" thickBot="1" x14ac:dyDescent="0.25">
      <c r="B7" s="79"/>
      <c r="C7" s="179" t="s">
        <v>98</v>
      </c>
      <c r="D7" s="79"/>
      <c r="E7" s="79"/>
      <c r="F7" s="79"/>
      <c r="G7" s="79"/>
      <c r="H7" s="79"/>
      <c r="I7" s="79"/>
      <c r="J7" s="79"/>
      <c r="K7" s="79"/>
    </row>
    <row r="8" spans="1:13" ht="18" customHeight="1" x14ac:dyDescent="0.15">
      <c r="C8" s="85"/>
      <c r="F8" s="101"/>
      <c r="I8" s="101"/>
      <c r="J8" s="100"/>
      <c r="K8" s="100"/>
    </row>
    <row r="9" spans="1:13" ht="18" customHeight="1" x14ac:dyDescent="0.2">
      <c r="C9" s="121" t="s">
        <v>556</v>
      </c>
      <c r="D9" s="69"/>
      <c r="E9" s="69"/>
      <c r="F9" s="121" t="s">
        <v>557</v>
      </c>
      <c r="G9" s="69"/>
      <c r="H9" s="69"/>
      <c r="I9" s="181" t="s">
        <v>99</v>
      </c>
      <c r="J9" s="69"/>
      <c r="K9" s="69"/>
    </row>
    <row r="10" spans="1:13" ht="18" customHeight="1" x14ac:dyDescent="0.2">
      <c r="B10" s="69"/>
      <c r="C10" s="284" t="s">
        <v>371</v>
      </c>
      <c r="D10" s="283" t="s">
        <v>552</v>
      </c>
      <c r="E10" s="251" t="s">
        <v>553</v>
      </c>
      <c r="F10" s="284" t="s">
        <v>558</v>
      </c>
      <c r="G10" s="283" t="s">
        <v>552</v>
      </c>
      <c r="H10" s="251" t="s">
        <v>553</v>
      </c>
      <c r="I10" s="284" t="s">
        <v>559</v>
      </c>
      <c r="J10" s="283" t="s">
        <v>560</v>
      </c>
      <c r="K10" s="283" t="s">
        <v>561</v>
      </c>
    </row>
    <row r="11" spans="1:13" ht="18" customHeight="1" x14ac:dyDescent="0.2">
      <c r="B11" s="71"/>
      <c r="C11" s="72" t="s">
        <v>86</v>
      </c>
      <c r="D11" s="178" t="s">
        <v>86</v>
      </c>
      <c r="E11" s="252" t="s">
        <v>86</v>
      </c>
      <c r="F11" s="178" t="s">
        <v>86</v>
      </c>
      <c r="G11" s="178" t="s">
        <v>86</v>
      </c>
      <c r="H11" s="252" t="s">
        <v>86</v>
      </c>
      <c r="I11" s="178" t="s">
        <v>86</v>
      </c>
      <c r="J11" s="178" t="s">
        <v>86</v>
      </c>
      <c r="K11" s="178" t="s">
        <v>100</v>
      </c>
    </row>
    <row r="12" spans="1:13" ht="18" customHeight="1" x14ac:dyDescent="0.2">
      <c r="B12" s="227" t="s">
        <v>899</v>
      </c>
      <c r="C12" s="66">
        <v>640536</v>
      </c>
      <c r="D12" s="244">
        <v>363296</v>
      </c>
      <c r="E12" s="253">
        <v>277240</v>
      </c>
      <c r="F12" s="85">
        <v>62715</v>
      </c>
      <c r="G12" s="244">
        <v>52433</v>
      </c>
      <c r="H12" s="253">
        <v>10282</v>
      </c>
      <c r="I12" s="244">
        <v>71732</v>
      </c>
      <c r="J12" s="244">
        <v>46026</v>
      </c>
      <c r="K12" s="254">
        <v>64.163832041487751</v>
      </c>
    </row>
    <row r="13" spans="1:13" ht="18" customHeight="1" x14ac:dyDescent="0.2">
      <c r="B13" s="227" t="s">
        <v>196</v>
      </c>
      <c r="C13" s="66">
        <v>678031</v>
      </c>
      <c r="D13" s="244">
        <v>375208</v>
      </c>
      <c r="E13" s="253">
        <v>302823</v>
      </c>
      <c r="F13" s="85">
        <v>87544</v>
      </c>
      <c r="G13" s="244">
        <v>67308</v>
      </c>
      <c r="H13" s="253">
        <v>20236</v>
      </c>
      <c r="I13" s="244">
        <v>61726</v>
      </c>
      <c r="J13" s="244">
        <v>42451</v>
      </c>
      <c r="K13" s="254">
        <v>68.773288403590058</v>
      </c>
    </row>
    <row r="14" spans="1:13" ht="18" customHeight="1" x14ac:dyDescent="0.2">
      <c r="B14" s="227" t="s">
        <v>197</v>
      </c>
      <c r="C14" s="66">
        <v>693518</v>
      </c>
      <c r="D14" s="244">
        <v>375492</v>
      </c>
      <c r="E14" s="253">
        <v>318026</v>
      </c>
      <c r="F14" s="85">
        <v>110463</v>
      </c>
      <c r="G14" s="244">
        <v>78071</v>
      </c>
      <c r="H14" s="253">
        <v>32392</v>
      </c>
      <c r="I14" s="244">
        <v>52511</v>
      </c>
      <c r="J14" s="244">
        <v>38063</v>
      </c>
      <c r="K14" s="254">
        <v>72.485764887356936</v>
      </c>
    </row>
    <row r="15" spans="1:13" ht="18" customHeight="1" x14ac:dyDescent="0.2">
      <c r="B15" s="227" t="s">
        <v>268</v>
      </c>
      <c r="C15" s="66">
        <v>687939</v>
      </c>
      <c r="D15" s="244">
        <v>365265</v>
      </c>
      <c r="E15" s="253">
        <v>322674</v>
      </c>
      <c r="F15" s="85">
        <v>136305</v>
      </c>
      <c r="G15" s="244">
        <v>87788</v>
      </c>
      <c r="H15" s="253">
        <v>48517</v>
      </c>
      <c r="I15" s="244">
        <v>47708</v>
      </c>
      <c r="J15" s="244">
        <v>30071</v>
      </c>
      <c r="K15" s="254">
        <v>63</v>
      </c>
    </row>
    <row r="16" spans="1:13" ht="18" customHeight="1" x14ac:dyDescent="0.2">
      <c r="B16" s="227" t="s">
        <v>401</v>
      </c>
      <c r="C16" s="66">
        <v>678314</v>
      </c>
      <c r="D16" s="244">
        <v>354171</v>
      </c>
      <c r="E16" s="253">
        <v>324953</v>
      </c>
      <c r="F16" s="85">
        <v>171681</v>
      </c>
      <c r="G16" s="244">
        <v>101344</v>
      </c>
      <c r="H16" s="253">
        <v>70337</v>
      </c>
      <c r="I16" s="244">
        <v>40850</v>
      </c>
      <c r="J16" s="244">
        <v>31915</v>
      </c>
      <c r="K16" s="254">
        <v>78.099999999999994</v>
      </c>
    </row>
    <row r="17" spans="2:14" ht="18" customHeight="1" x14ac:dyDescent="0.2">
      <c r="B17" s="227"/>
      <c r="D17" s="244"/>
      <c r="E17" s="253"/>
      <c r="F17" s="85"/>
      <c r="G17" s="244"/>
      <c r="H17" s="253"/>
      <c r="I17" s="244"/>
      <c r="J17" s="244"/>
      <c r="K17" s="254"/>
    </row>
    <row r="18" spans="2:14" ht="18" customHeight="1" x14ac:dyDescent="0.2">
      <c r="B18" s="227" t="s">
        <v>402</v>
      </c>
      <c r="C18" s="66">
        <v>673770</v>
      </c>
      <c r="D18" s="244">
        <v>350994</v>
      </c>
      <c r="E18" s="253">
        <v>322776</v>
      </c>
      <c r="F18" s="85">
        <v>176503</v>
      </c>
      <c r="G18" s="244">
        <v>103022</v>
      </c>
      <c r="H18" s="253">
        <v>73481</v>
      </c>
      <c r="I18" s="244">
        <v>39551</v>
      </c>
      <c r="J18" s="244">
        <v>30258</v>
      </c>
      <c r="K18" s="254">
        <v>76.5</v>
      </c>
    </row>
    <row r="19" spans="2:14" ht="18" customHeight="1" x14ac:dyDescent="0.2">
      <c r="B19" s="227" t="s">
        <v>468</v>
      </c>
      <c r="C19" s="66">
        <v>669776</v>
      </c>
      <c r="D19" s="85">
        <v>347744</v>
      </c>
      <c r="E19" s="243">
        <v>322032</v>
      </c>
      <c r="F19" s="85">
        <v>180030</v>
      </c>
      <c r="G19" s="85">
        <v>103721</v>
      </c>
      <c r="H19" s="243">
        <v>76309</v>
      </c>
      <c r="I19" s="85">
        <v>38492</v>
      </c>
      <c r="J19" s="85">
        <v>29677</v>
      </c>
      <c r="K19" s="255">
        <v>77.099137483113381</v>
      </c>
    </row>
    <row r="20" spans="2:14" ht="18" customHeight="1" x14ac:dyDescent="0.2">
      <c r="B20" s="227" t="s">
        <v>487</v>
      </c>
      <c r="C20" s="66">
        <v>665803</v>
      </c>
      <c r="D20" s="85">
        <v>344448</v>
      </c>
      <c r="E20" s="243">
        <v>321355</v>
      </c>
      <c r="F20" s="85">
        <v>183362</v>
      </c>
      <c r="G20" s="85">
        <v>104218</v>
      </c>
      <c r="H20" s="243">
        <v>79144</v>
      </c>
      <c r="I20" s="85">
        <v>37271</v>
      </c>
      <c r="J20" s="85">
        <v>28931</v>
      </c>
      <c r="K20" s="255">
        <v>77.599999999999994</v>
      </c>
    </row>
    <row r="21" spans="2:14" ht="18" customHeight="1" x14ac:dyDescent="0.2">
      <c r="B21" s="227" t="s">
        <v>554</v>
      </c>
      <c r="C21" s="66">
        <v>660238</v>
      </c>
      <c r="D21" s="85">
        <v>340910</v>
      </c>
      <c r="E21" s="243">
        <v>319328</v>
      </c>
      <c r="F21" s="85">
        <v>184939</v>
      </c>
      <c r="G21" s="85">
        <v>104095</v>
      </c>
      <c r="H21" s="243">
        <v>80844</v>
      </c>
      <c r="I21" s="85">
        <v>37333</v>
      </c>
      <c r="J21" s="85">
        <v>28430</v>
      </c>
      <c r="K21" s="255">
        <v>76.2</v>
      </c>
    </row>
    <row r="22" spans="2:14" ht="18" customHeight="1" x14ac:dyDescent="0.2">
      <c r="B22" s="227"/>
      <c r="D22" s="85"/>
      <c r="E22" s="243"/>
      <c r="F22" s="85"/>
      <c r="G22" s="85"/>
      <c r="H22" s="243"/>
      <c r="I22" s="85"/>
      <c r="J22" s="85"/>
      <c r="K22" s="255"/>
    </row>
    <row r="23" spans="2:14" ht="18" customHeight="1" x14ac:dyDescent="0.2">
      <c r="B23" s="227" t="s">
        <v>900</v>
      </c>
      <c r="C23" s="66">
        <v>655398</v>
      </c>
      <c r="D23" s="85">
        <v>337988</v>
      </c>
      <c r="E23" s="243">
        <v>317410</v>
      </c>
      <c r="F23" s="85">
        <v>186845</v>
      </c>
      <c r="G23" s="85">
        <v>104507</v>
      </c>
      <c r="H23" s="243">
        <v>82338</v>
      </c>
      <c r="I23" s="85">
        <v>25854</v>
      </c>
      <c r="J23" s="85">
        <v>18484</v>
      </c>
      <c r="K23" s="255">
        <v>71.5</v>
      </c>
    </row>
    <row r="24" spans="2:14" ht="18" customHeight="1" x14ac:dyDescent="0.2">
      <c r="B24" s="227" t="s">
        <v>901</v>
      </c>
      <c r="C24" s="66">
        <v>651126</v>
      </c>
      <c r="D24" s="85">
        <v>335315</v>
      </c>
      <c r="E24" s="243">
        <v>315811</v>
      </c>
      <c r="F24" s="85">
        <v>189119</v>
      </c>
      <c r="G24" s="85">
        <v>105060</v>
      </c>
      <c r="H24" s="243">
        <v>84059</v>
      </c>
      <c r="I24" s="85">
        <v>24678</v>
      </c>
      <c r="J24" s="85">
        <v>17609</v>
      </c>
      <c r="K24" s="255">
        <v>71.400000000000006</v>
      </c>
    </row>
    <row r="25" spans="2:14" ht="18" customHeight="1" x14ac:dyDescent="0.2">
      <c r="B25" s="227" t="s">
        <v>902</v>
      </c>
      <c r="C25" s="66">
        <v>646351</v>
      </c>
      <c r="D25" s="85">
        <v>332226</v>
      </c>
      <c r="E25" s="243">
        <v>314125</v>
      </c>
      <c r="F25" s="85">
        <v>190183</v>
      </c>
      <c r="G25" s="85">
        <v>104870</v>
      </c>
      <c r="H25" s="243">
        <v>85313</v>
      </c>
      <c r="I25" s="85">
        <v>24034</v>
      </c>
      <c r="J25" s="85">
        <v>17559</v>
      </c>
      <c r="K25" s="255">
        <v>73.058999750353664</v>
      </c>
    </row>
    <row r="26" spans="2:14" ht="18" customHeight="1" x14ac:dyDescent="0.2">
      <c r="B26" s="227" t="s">
        <v>903</v>
      </c>
      <c r="C26" s="66">
        <v>642891</v>
      </c>
      <c r="D26" s="85">
        <v>329748</v>
      </c>
      <c r="E26" s="243">
        <v>313143</v>
      </c>
      <c r="F26" s="85">
        <v>192961</v>
      </c>
      <c r="G26" s="85">
        <v>105271</v>
      </c>
      <c r="H26" s="243">
        <v>87690</v>
      </c>
      <c r="I26" s="85">
        <v>23964</v>
      </c>
      <c r="J26" s="85">
        <v>17132</v>
      </c>
      <c r="K26" s="255">
        <v>71.5</v>
      </c>
    </row>
    <row r="27" spans="2:14" ht="18" customHeight="1" x14ac:dyDescent="0.2">
      <c r="B27" s="227"/>
      <c r="D27" s="85"/>
      <c r="E27" s="243"/>
      <c r="F27" s="85"/>
      <c r="G27" s="85"/>
      <c r="H27" s="243"/>
      <c r="I27" s="85"/>
      <c r="J27" s="85"/>
      <c r="K27" s="255"/>
    </row>
    <row r="28" spans="2:14" ht="18" customHeight="1" x14ac:dyDescent="0.2">
      <c r="B28" s="227" t="s">
        <v>904</v>
      </c>
      <c r="C28" s="66">
        <v>638997</v>
      </c>
      <c r="D28" s="85">
        <v>327330</v>
      </c>
      <c r="E28" s="243">
        <v>311667</v>
      </c>
      <c r="F28" s="85">
        <v>195276</v>
      </c>
      <c r="G28" s="85">
        <v>105622</v>
      </c>
      <c r="H28" s="243">
        <v>89654</v>
      </c>
      <c r="I28" s="85">
        <v>35745</v>
      </c>
      <c r="J28" s="85">
        <v>27409</v>
      </c>
      <c r="K28" s="255">
        <v>76.7</v>
      </c>
    </row>
    <row r="29" spans="2:14" ht="18" customHeight="1" thickBot="1" x14ac:dyDescent="0.25">
      <c r="B29" s="323"/>
      <c r="C29" s="79"/>
      <c r="D29" s="112"/>
      <c r="E29" s="249"/>
      <c r="F29" s="112"/>
      <c r="G29" s="112"/>
      <c r="H29" s="249"/>
      <c r="I29" s="112"/>
      <c r="J29" s="112"/>
      <c r="K29" s="324"/>
    </row>
    <row r="30" spans="2:14" ht="18" customHeight="1" x14ac:dyDescent="0.2">
      <c r="C30" s="74" t="s">
        <v>403</v>
      </c>
      <c r="K30" s="315"/>
    </row>
    <row r="31" spans="2:14" ht="18" customHeight="1" x14ac:dyDescent="0.2">
      <c r="C31" s="74" t="s">
        <v>404</v>
      </c>
    </row>
    <row r="32" spans="2:14" s="110" customFormat="1" ht="18" customHeight="1" x14ac:dyDescent="0.15"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</row>
    <row r="33" spans="2:16" s="110" customFormat="1" ht="18" customHeight="1" x14ac:dyDescent="0.15"/>
    <row r="34" spans="2:16" s="110" customFormat="1" ht="18" customHeight="1" thickBot="1" x14ac:dyDescent="0.25">
      <c r="B34" s="155"/>
      <c r="C34" s="156" t="s">
        <v>778</v>
      </c>
      <c r="D34" s="155"/>
      <c r="E34" s="155"/>
      <c r="F34" s="155"/>
      <c r="G34" s="256"/>
      <c r="H34" s="155"/>
      <c r="I34" s="155"/>
      <c r="J34" s="155"/>
      <c r="K34" s="155"/>
      <c r="L34" s="155"/>
      <c r="M34" s="400" t="s">
        <v>114</v>
      </c>
      <c r="N34" s="400"/>
    </row>
    <row r="35" spans="2:16" s="110" customFormat="1" ht="18" customHeight="1" x14ac:dyDescent="0.2">
      <c r="C35" s="401" t="s">
        <v>407</v>
      </c>
      <c r="D35" s="170"/>
      <c r="E35" s="257" t="s">
        <v>405</v>
      </c>
      <c r="F35" s="158"/>
      <c r="G35" s="158"/>
      <c r="H35" s="170"/>
      <c r="I35" s="158"/>
      <c r="J35" s="158"/>
      <c r="K35" s="257" t="s">
        <v>406</v>
      </c>
      <c r="L35" s="158"/>
      <c r="M35" s="258"/>
      <c r="N35" s="258"/>
    </row>
    <row r="36" spans="2:16" s="110" customFormat="1" ht="18" customHeight="1" x14ac:dyDescent="0.2">
      <c r="B36" s="158"/>
      <c r="C36" s="393"/>
      <c r="D36" s="259" t="s">
        <v>408</v>
      </c>
      <c r="E36" s="175" t="s">
        <v>265</v>
      </c>
      <c r="F36" s="175" t="s">
        <v>266</v>
      </c>
      <c r="G36" s="175" t="s">
        <v>101</v>
      </c>
      <c r="H36" s="175" t="s">
        <v>408</v>
      </c>
      <c r="I36" s="175" t="s">
        <v>265</v>
      </c>
      <c r="J36" s="175" t="s">
        <v>469</v>
      </c>
      <c r="K36" s="175" t="s">
        <v>409</v>
      </c>
      <c r="L36" s="175" t="s">
        <v>410</v>
      </c>
      <c r="M36" s="175" t="s">
        <v>411</v>
      </c>
      <c r="N36" s="260" t="s">
        <v>101</v>
      </c>
    </row>
    <row r="37" spans="2:16" s="166" customFormat="1" ht="18" customHeight="1" x14ac:dyDescent="0.2">
      <c r="B37" s="110"/>
      <c r="C37" s="164"/>
      <c r="D37" s="164"/>
      <c r="E37" s="110"/>
      <c r="F37" s="110"/>
      <c r="G37" s="261" t="s">
        <v>102</v>
      </c>
      <c r="H37" s="110"/>
      <c r="I37" s="110"/>
      <c r="J37" s="110"/>
      <c r="K37" s="110"/>
      <c r="L37" s="110"/>
      <c r="M37" s="110"/>
      <c r="N37" s="110"/>
    </row>
    <row r="38" spans="2:16" s="166" customFormat="1" ht="18" customHeight="1" x14ac:dyDescent="0.2">
      <c r="B38" s="262" t="s">
        <v>555</v>
      </c>
      <c r="C38" s="263">
        <v>340910</v>
      </c>
      <c r="D38" s="263">
        <v>5593</v>
      </c>
      <c r="E38" s="166">
        <v>5999</v>
      </c>
      <c r="F38" s="166">
        <v>298</v>
      </c>
      <c r="G38" s="166">
        <v>17</v>
      </c>
      <c r="H38" s="166">
        <v>35320</v>
      </c>
      <c r="I38" s="166">
        <v>236270</v>
      </c>
      <c r="J38" s="264">
        <v>39072</v>
      </c>
      <c r="K38" s="166">
        <v>12254</v>
      </c>
      <c r="L38" s="166">
        <v>1281</v>
      </c>
      <c r="M38" s="166">
        <v>4791</v>
      </c>
      <c r="N38" s="166">
        <v>15</v>
      </c>
    </row>
    <row r="39" spans="2:16" s="110" customFormat="1" ht="18" customHeight="1" x14ac:dyDescent="0.2">
      <c r="B39" s="262" t="s">
        <v>634</v>
      </c>
      <c r="C39" s="263">
        <v>337988</v>
      </c>
      <c r="D39" s="263">
        <v>5397</v>
      </c>
      <c r="E39" s="166">
        <v>5675</v>
      </c>
      <c r="F39" s="166">
        <v>361</v>
      </c>
      <c r="G39" s="166">
        <v>16</v>
      </c>
      <c r="H39" s="166">
        <v>35000</v>
      </c>
      <c r="I39" s="166">
        <v>231615</v>
      </c>
      <c r="J39" s="166">
        <v>37936</v>
      </c>
      <c r="K39" s="166">
        <v>16196</v>
      </c>
      <c r="L39" s="166">
        <v>1208</v>
      </c>
      <c r="M39" s="166">
        <v>4568</v>
      </c>
      <c r="N39" s="166">
        <v>16</v>
      </c>
    </row>
    <row r="40" spans="2:16" s="110" customFormat="1" ht="18" customHeight="1" x14ac:dyDescent="0.2">
      <c r="B40" s="262" t="s">
        <v>653</v>
      </c>
      <c r="C40" s="263">
        <v>335315</v>
      </c>
      <c r="D40" s="263">
        <v>5193</v>
      </c>
      <c r="E40" s="166">
        <v>5389</v>
      </c>
      <c r="F40" s="166">
        <v>425</v>
      </c>
      <c r="G40" s="166">
        <v>16</v>
      </c>
      <c r="H40" s="166">
        <v>34586</v>
      </c>
      <c r="I40" s="166">
        <v>227560</v>
      </c>
      <c r="J40" s="166">
        <v>36963</v>
      </c>
      <c r="K40" s="166">
        <v>19635</v>
      </c>
      <c r="L40" s="166">
        <v>1150</v>
      </c>
      <c r="M40" s="166">
        <v>4380</v>
      </c>
      <c r="N40" s="166">
        <v>18</v>
      </c>
    </row>
    <row r="41" spans="2:16" s="110" customFormat="1" ht="18" customHeight="1" x14ac:dyDescent="0.2">
      <c r="B41" s="262" t="s">
        <v>671</v>
      </c>
      <c r="C41" s="263">
        <v>332226</v>
      </c>
      <c r="D41" s="263">
        <v>5003</v>
      </c>
      <c r="E41" s="166">
        <v>5040</v>
      </c>
      <c r="F41" s="166">
        <v>487</v>
      </c>
      <c r="G41" s="166">
        <v>15</v>
      </c>
      <c r="H41" s="166">
        <v>34140</v>
      </c>
      <c r="I41" s="166">
        <v>223200</v>
      </c>
      <c r="J41" s="166">
        <v>36172</v>
      </c>
      <c r="K41" s="166">
        <v>22698</v>
      </c>
      <c r="L41" s="166">
        <v>1188</v>
      </c>
      <c r="M41" s="166">
        <v>4263</v>
      </c>
      <c r="N41" s="166">
        <v>20</v>
      </c>
    </row>
    <row r="42" spans="2:16" s="110" customFormat="1" ht="18" customHeight="1" x14ac:dyDescent="0.2">
      <c r="B42" s="262" t="s">
        <v>831</v>
      </c>
      <c r="C42" s="263">
        <v>329748</v>
      </c>
      <c r="D42" s="263">
        <v>4859</v>
      </c>
      <c r="E42" s="166">
        <v>4733</v>
      </c>
      <c r="F42" s="166">
        <v>589</v>
      </c>
      <c r="G42" s="166">
        <v>15</v>
      </c>
      <c r="H42" s="166">
        <v>33694</v>
      </c>
      <c r="I42" s="166">
        <v>218795</v>
      </c>
      <c r="J42" s="166">
        <v>35658</v>
      </c>
      <c r="K42" s="166">
        <v>25540</v>
      </c>
      <c r="L42" s="166">
        <v>1408</v>
      </c>
      <c r="M42" s="166">
        <v>4433</v>
      </c>
      <c r="N42" s="166">
        <v>24</v>
      </c>
    </row>
    <row r="43" spans="2:16" s="110" customFormat="1" ht="18" customHeight="1" x14ac:dyDescent="0.2">
      <c r="B43" s="262" t="s">
        <v>860</v>
      </c>
      <c r="C43" s="263">
        <v>327330</v>
      </c>
      <c r="D43" s="263">
        <v>3960</v>
      </c>
      <c r="E43" s="166">
        <v>4546</v>
      </c>
      <c r="F43" s="166">
        <v>1448</v>
      </c>
      <c r="G43" s="166">
        <v>16</v>
      </c>
      <c r="H43" s="166">
        <v>33289</v>
      </c>
      <c r="I43" s="166">
        <v>214196</v>
      </c>
      <c r="J43" s="166">
        <v>35212</v>
      </c>
      <c r="K43" s="166">
        <v>28129</v>
      </c>
      <c r="L43" s="166">
        <v>1739</v>
      </c>
      <c r="M43" s="166">
        <v>4772</v>
      </c>
      <c r="N43" s="166">
        <v>23</v>
      </c>
      <c r="O43" s="110">
        <f t="shared" ref="O43:O60" si="0">SUM(D43:N43)</f>
        <v>327330</v>
      </c>
      <c r="P43" s="110">
        <f t="shared" ref="P43:P60" si="1">C43-O43</f>
        <v>0</v>
      </c>
    </row>
    <row r="44" spans="2:16" s="110" customFormat="1" ht="18" customHeight="1" x14ac:dyDescent="0.15">
      <c r="C44" s="164"/>
      <c r="D44" s="164"/>
      <c r="O44" s="110">
        <f t="shared" si="0"/>
        <v>0</v>
      </c>
      <c r="P44" s="110">
        <f t="shared" si="1"/>
        <v>0</v>
      </c>
    </row>
    <row r="45" spans="2:16" s="110" customFormat="1" ht="18" customHeight="1" x14ac:dyDescent="0.2">
      <c r="B45" s="160" t="s">
        <v>103</v>
      </c>
      <c r="C45" s="338">
        <v>5459</v>
      </c>
      <c r="D45" s="316" t="s">
        <v>832</v>
      </c>
      <c r="E45" s="316" t="s">
        <v>832</v>
      </c>
      <c r="F45" s="316" t="s">
        <v>832</v>
      </c>
      <c r="G45" s="316" t="s">
        <v>832</v>
      </c>
      <c r="H45" s="316" t="s">
        <v>832</v>
      </c>
      <c r="I45" s="316" t="s">
        <v>832</v>
      </c>
      <c r="J45" s="316">
        <v>178</v>
      </c>
      <c r="K45" s="316">
        <v>3147</v>
      </c>
      <c r="L45" s="316">
        <v>620</v>
      </c>
      <c r="M45" s="316">
        <v>1514</v>
      </c>
      <c r="N45" s="316" t="s">
        <v>832</v>
      </c>
      <c r="O45" s="110">
        <f t="shared" si="0"/>
        <v>5459</v>
      </c>
      <c r="P45" s="110">
        <f t="shared" si="1"/>
        <v>0</v>
      </c>
    </row>
    <row r="46" spans="2:16" s="110" customFormat="1" ht="18" customHeight="1" x14ac:dyDescent="0.2">
      <c r="B46" s="160" t="s">
        <v>104</v>
      </c>
      <c r="C46" s="338">
        <v>17554</v>
      </c>
      <c r="D46" s="316">
        <v>6</v>
      </c>
      <c r="E46" s="316" t="s">
        <v>322</v>
      </c>
      <c r="F46" s="316">
        <v>9</v>
      </c>
      <c r="G46" s="316" t="s">
        <v>832</v>
      </c>
      <c r="H46" s="316">
        <v>169</v>
      </c>
      <c r="I46" s="316">
        <v>411</v>
      </c>
      <c r="J46" s="316">
        <v>1033</v>
      </c>
      <c r="K46" s="316">
        <v>15387</v>
      </c>
      <c r="L46" s="316">
        <v>107</v>
      </c>
      <c r="M46" s="316">
        <v>430</v>
      </c>
      <c r="N46" s="316">
        <v>2</v>
      </c>
      <c r="O46" s="110">
        <f t="shared" si="0"/>
        <v>17554</v>
      </c>
      <c r="P46" s="110">
        <f t="shared" si="1"/>
        <v>0</v>
      </c>
    </row>
    <row r="47" spans="2:16" s="110" customFormat="1" ht="18" customHeight="1" x14ac:dyDescent="0.2">
      <c r="B47" s="160" t="s">
        <v>105</v>
      </c>
      <c r="C47" s="338">
        <v>17667</v>
      </c>
      <c r="D47" s="316">
        <v>20</v>
      </c>
      <c r="E47" s="316">
        <v>1</v>
      </c>
      <c r="F47" s="316">
        <v>53</v>
      </c>
      <c r="G47" s="316" t="s">
        <v>832</v>
      </c>
      <c r="H47" s="316">
        <v>737</v>
      </c>
      <c r="I47" s="316">
        <v>1143</v>
      </c>
      <c r="J47" s="316">
        <v>8989</v>
      </c>
      <c r="K47" s="316">
        <v>6325</v>
      </c>
      <c r="L47" s="316">
        <v>80</v>
      </c>
      <c r="M47" s="316">
        <v>319</v>
      </c>
      <c r="N47" s="316" t="s">
        <v>322</v>
      </c>
      <c r="O47" s="110">
        <f t="shared" si="0"/>
        <v>17667</v>
      </c>
      <c r="P47" s="110">
        <f t="shared" si="1"/>
        <v>0</v>
      </c>
    </row>
    <row r="48" spans="2:16" s="110" customFormat="1" ht="18" customHeight="1" x14ac:dyDescent="0.2">
      <c r="B48" s="160" t="s">
        <v>106</v>
      </c>
      <c r="C48" s="338">
        <v>18708</v>
      </c>
      <c r="D48" s="316">
        <v>49</v>
      </c>
      <c r="E48" s="316">
        <v>22</v>
      </c>
      <c r="F48" s="316">
        <v>52</v>
      </c>
      <c r="G48" s="316" t="s">
        <v>832</v>
      </c>
      <c r="H48" s="316">
        <v>1034</v>
      </c>
      <c r="I48" s="316">
        <v>1396</v>
      </c>
      <c r="J48" s="316">
        <v>14922</v>
      </c>
      <c r="K48" s="316">
        <v>923</v>
      </c>
      <c r="L48" s="316">
        <v>52</v>
      </c>
      <c r="M48" s="316">
        <v>257</v>
      </c>
      <c r="N48" s="316">
        <v>1</v>
      </c>
      <c r="O48" s="110">
        <f t="shared" si="0"/>
        <v>18708</v>
      </c>
      <c r="P48" s="110">
        <f t="shared" si="1"/>
        <v>0</v>
      </c>
    </row>
    <row r="49" spans="2:16" s="110" customFormat="1" ht="18" customHeight="1" x14ac:dyDescent="0.2">
      <c r="B49" s="160"/>
      <c r="C49" s="293"/>
      <c r="D49" s="339"/>
      <c r="E49" s="339"/>
      <c r="F49" s="339"/>
      <c r="G49" s="339"/>
      <c r="H49" s="339"/>
      <c r="I49" s="339"/>
      <c r="J49" s="339"/>
      <c r="K49" s="339"/>
      <c r="L49" s="339"/>
      <c r="M49" s="339"/>
      <c r="N49" s="339"/>
      <c r="O49" s="110">
        <f t="shared" si="0"/>
        <v>0</v>
      </c>
      <c r="P49" s="110">
        <f t="shared" si="1"/>
        <v>0</v>
      </c>
    </row>
    <row r="50" spans="2:16" s="110" customFormat="1" ht="18" customHeight="1" x14ac:dyDescent="0.2">
      <c r="B50" s="160" t="s">
        <v>107</v>
      </c>
      <c r="C50" s="338">
        <v>21654</v>
      </c>
      <c r="D50" s="316">
        <v>86</v>
      </c>
      <c r="E50" s="316">
        <v>71</v>
      </c>
      <c r="F50" s="316">
        <v>79</v>
      </c>
      <c r="G50" s="316" t="s">
        <v>322</v>
      </c>
      <c r="H50" s="316">
        <v>1413</v>
      </c>
      <c r="I50" s="316">
        <v>12757</v>
      </c>
      <c r="J50" s="316">
        <v>6480</v>
      </c>
      <c r="K50" s="316">
        <v>506</v>
      </c>
      <c r="L50" s="316">
        <v>33</v>
      </c>
      <c r="M50" s="316">
        <v>228</v>
      </c>
      <c r="N50" s="316">
        <v>1</v>
      </c>
      <c r="O50" s="110">
        <f t="shared" si="0"/>
        <v>21654</v>
      </c>
      <c r="P50" s="110">
        <f t="shared" si="1"/>
        <v>0</v>
      </c>
    </row>
    <row r="51" spans="2:16" s="110" customFormat="1" ht="18" customHeight="1" x14ac:dyDescent="0.2">
      <c r="B51" s="160" t="s">
        <v>108</v>
      </c>
      <c r="C51" s="338">
        <v>23801</v>
      </c>
      <c r="D51" s="316">
        <v>177</v>
      </c>
      <c r="E51" s="316">
        <v>146</v>
      </c>
      <c r="F51" s="316">
        <v>66</v>
      </c>
      <c r="G51" s="316">
        <v>1</v>
      </c>
      <c r="H51" s="316">
        <v>2220</v>
      </c>
      <c r="I51" s="316">
        <v>19473</v>
      </c>
      <c r="J51" s="316">
        <v>1112</v>
      </c>
      <c r="K51" s="316">
        <v>377</v>
      </c>
      <c r="L51" s="316">
        <v>18</v>
      </c>
      <c r="M51" s="316">
        <v>211</v>
      </c>
      <c r="N51" s="316" t="s">
        <v>322</v>
      </c>
      <c r="O51" s="110">
        <f t="shared" si="0"/>
        <v>23801</v>
      </c>
      <c r="P51" s="110">
        <f t="shared" si="1"/>
        <v>0</v>
      </c>
    </row>
    <row r="52" spans="2:16" s="110" customFormat="1" ht="18" customHeight="1" x14ac:dyDescent="0.2">
      <c r="B52" s="160" t="s">
        <v>109</v>
      </c>
      <c r="C52" s="338">
        <v>27964</v>
      </c>
      <c r="D52" s="316">
        <v>290</v>
      </c>
      <c r="E52" s="316">
        <v>216</v>
      </c>
      <c r="F52" s="316">
        <v>79</v>
      </c>
      <c r="G52" s="316">
        <v>3</v>
      </c>
      <c r="H52" s="316">
        <v>3461</v>
      </c>
      <c r="I52" s="316">
        <v>22668</v>
      </c>
      <c r="J52" s="316">
        <v>672</v>
      </c>
      <c r="K52" s="316">
        <v>307</v>
      </c>
      <c r="L52" s="316">
        <v>37</v>
      </c>
      <c r="M52" s="316">
        <v>231</v>
      </c>
      <c r="N52" s="316" t="s">
        <v>832</v>
      </c>
      <c r="O52" s="110">
        <f t="shared" si="0"/>
        <v>27964</v>
      </c>
      <c r="P52" s="110">
        <f t="shared" si="1"/>
        <v>0</v>
      </c>
    </row>
    <row r="53" spans="2:16" s="110" customFormat="1" ht="18" customHeight="1" x14ac:dyDescent="0.2">
      <c r="B53" s="160" t="s">
        <v>110</v>
      </c>
      <c r="C53" s="338">
        <v>33184</v>
      </c>
      <c r="D53" s="316">
        <v>424</v>
      </c>
      <c r="E53" s="316">
        <v>301</v>
      </c>
      <c r="F53" s="316">
        <v>105</v>
      </c>
      <c r="G53" s="316">
        <v>1</v>
      </c>
      <c r="H53" s="316">
        <v>4651</v>
      </c>
      <c r="I53" s="316">
        <v>26593</v>
      </c>
      <c r="J53" s="316">
        <v>577</v>
      </c>
      <c r="K53" s="316">
        <v>272</v>
      </c>
      <c r="L53" s="316">
        <v>32</v>
      </c>
      <c r="M53" s="316">
        <v>228</v>
      </c>
      <c r="N53" s="316" t="s">
        <v>832</v>
      </c>
      <c r="O53" s="110">
        <f t="shared" si="0"/>
        <v>33184</v>
      </c>
      <c r="P53" s="110">
        <f t="shared" si="1"/>
        <v>0</v>
      </c>
    </row>
    <row r="54" spans="2:16" s="110" customFormat="1" ht="18" customHeight="1" x14ac:dyDescent="0.2">
      <c r="B54" s="160"/>
      <c r="C54" s="293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110">
        <f t="shared" si="0"/>
        <v>0</v>
      </c>
      <c r="P54" s="110">
        <f t="shared" si="1"/>
        <v>0</v>
      </c>
    </row>
    <row r="55" spans="2:16" s="110" customFormat="1" ht="18" customHeight="1" x14ac:dyDescent="0.2">
      <c r="B55" s="160" t="s">
        <v>111</v>
      </c>
      <c r="C55" s="338">
        <v>28354</v>
      </c>
      <c r="D55" s="316">
        <v>569</v>
      </c>
      <c r="E55" s="316">
        <v>396</v>
      </c>
      <c r="F55" s="316">
        <v>115</v>
      </c>
      <c r="G55" s="316">
        <v>5</v>
      </c>
      <c r="H55" s="316">
        <v>4305</v>
      </c>
      <c r="I55" s="316">
        <v>22203</v>
      </c>
      <c r="J55" s="316">
        <v>364</v>
      </c>
      <c r="K55" s="316">
        <v>216</v>
      </c>
      <c r="L55" s="316">
        <v>20</v>
      </c>
      <c r="M55" s="316">
        <v>161</v>
      </c>
      <c r="N55" s="316" t="s">
        <v>322</v>
      </c>
      <c r="O55" s="110">
        <f t="shared" si="0"/>
        <v>28354</v>
      </c>
      <c r="P55" s="110">
        <f t="shared" si="1"/>
        <v>0</v>
      </c>
    </row>
    <row r="56" spans="2:16" s="110" customFormat="1" ht="18" customHeight="1" x14ac:dyDescent="0.2">
      <c r="B56" s="160" t="s">
        <v>112</v>
      </c>
      <c r="C56" s="338">
        <v>27363</v>
      </c>
      <c r="D56" s="316">
        <v>589</v>
      </c>
      <c r="E56" s="316">
        <v>431</v>
      </c>
      <c r="F56" s="316">
        <v>109</v>
      </c>
      <c r="G56" s="316">
        <v>1</v>
      </c>
      <c r="H56" s="316">
        <v>3803</v>
      </c>
      <c r="I56" s="316">
        <v>21814</v>
      </c>
      <c r="J56" s="316">
        <v>275</v>
      </c>
      <c r="K56" s="316">
        <v>161</v>
      </c>
      <c r="L56" s="316">
        <v>35</v>
      </c>
      <c r="M56" s="316">
        <v>145</v>
      </c>
      <c r="N56" s="316" t="s">
        <v>322</v>
      </c>
      <c r="O56" s="110">
        <f t="shared" si="0"/>
        <v>27363</v>
      </c>
      <c r="P56" s="110">
        <f t="shared" si="1"/>
        <v>0</v>
      </c>
    </row>
    <row r="57" spans="2:16" s="110" customFormat="1" ht="18" customHeight="1" x14ac:dyDescent="0.2">
      <c r="B57" s="160" t="s">
        <v>115</v>
      </c>
      <c r="C57" s="338">
        <v>27367</v>
      </c>
      <c r="D57" s="316">
        <v>550</v>
      </c>
      <c r="E57" s="316">
        <v>544</v>
      </c>
      <c r="F57" s="316">
        <v>57</v>
      </c>
      <c r="G57" s="316">
        <v>3</v>
      </c>
      <c r="H57" s="316">
        <v>3307</v>
      </c>
      <c r="I57" s="316">
        <v>22409</v>
      </c>
      <c r="J57" s="316">
        <v>193</v>
      </c>
      <c r="K57" s="316">
        <v>130</v>
      </c>
      <c r="L57" s="316">
        <v>34</v>
      </c>
      <c r="M57" s="316">
        <v>140</v>
      </c>
      <c r="N57" s="316" t="s">
        <v>322</v>
      </c>
      <c r="O57" s="110">
        <f t="shared" si="0"/>
        <v>27367</v>
      </c>
      <c r="P57" s="110">
        <f t="shared" si="1"/>
        <v>0</v>
      </c>
    </row>
    <row r="58" spans="2:16" s="110" customFormat="1" ht="18" customHeight="1" x14ac:dyDescent="0.2">
      <c r="B58" s="160" t="s">
        <v>412</v>
      </c>
      <c r="C58" s="338">
        <v>28738</v>
      </c>
      <c r="D58" s="316">
        <v>613</v>
      </c>
      <c r="E58" s="316">
        <v>754</v>
      </c>
      <c r="F58" s="316">
        <v>20</v>
      </c>
      <c r="G58" s="316">
        <v>1</v>
      </c>
      <c r="H58" s="316">
        <v>3247</v>
      </c>
      <c r="I58" s="316">
        <v>23529</v>
      </c>
      <c r="J58" s="316">
        <v>162</v>
      </c>
      <c r="K58" s="316">
        <v>120</v>
      </c>
      <c r="L58" s="316">
        <v>63</v>
      </c>
      <c r="M58" s="316">
        <v>225</v>
      </c>
      <c r="N58" s="316">
        <v>4</v>
      </c>
      <c r="O58" s="110">
        <f t="shared" si="0"/>
        <v>28738</v>
      </c>
      <c r="P58" s="110">
        <f t="shared" si="1"/>
        <v>0</v>
      </c>
    </row>
    <row r="59" spans="2:16" s="110" customFormat="1" ht="18" customHeight="1" x14ac:dyDescent="0.2">
      <c r="B59" s="160"/>
      <c r="C59" s="294"/>
      <c r="D59" s="340"/>
      <c r="E59" s="340"/>
      <c r="F59" s="340"/>
      <c r="G59" s="341"/>
      <c r="H59" s="340"/>
      <c r="I59" s="340"/>
      <c r="J59" s="340"/>
      <c r="K59" s="340"/>
      <c r="L59" s="340"/>
      <c r="M59" s="340"/>
      <c r="N59" s="340"/>
      <c r="O59" s="110">
        <f t="shared" si="0"/>
        <v>0</v>
      </c>
      <c r="P59" s="110">
        <f t="shared" si="1"/>
        <v>0</v>
      </c>
    </row>
    <row r="60" spans="2:16" s="110" customFormat="1" ht="18" customHeight="1" x14ac:dyDescent="0.2">
      <c r="B60" s="160" t="s">
        <v>413</v>
      </c>
      <c r="C60" s="338">
        <v>25931</v>
      </c>
      <c r="D60" s="316">
        <v>587</v>
      </c>
      <c r="E60" s="316">
        <v>898</v>
      </c>
      <c r="F60" s="316" t="s">
        <v>322</v>
      </c>
      <c r="G60" s="316">
        <v>1</v>
      </c>
      <c r="H60" s="316">
        <v>2976</v>
      </c>
      <c r="I60" s="316">
        <v>20850</v>
      </c>
      <c r="J60" s="316">
        <v>127</v>
      </c>
      <c r="K60" s="316">
        <v>91</v>
      </c>
      <c r="L60" s="316">
        <v>136</v>
      </c>
      <c r="M60" s="316">
        <v>263</v>
      </c>
      <c r="N60" s="316">
        <v>2</v>
      </c>
      <c r="O60" s="110">
        <f t="shared" si="0"/>
        <v>25931</v>
      </c>
      <c r="P60" s="110">
        <f t="shared" si="1"/>
        <v>0</v>
      </c>
    </row>
    <row r="61" spans="2:16" s="110" customFormat="1" ht="18" customHeight="1" x14ac:dyDescent="0.2">
      <c r="B61" s="160" t="s">
        <v>414</v>
      </c>
      <c r="C61" s="338">
        <v>23586</v>
      </c>
      <c r="D61" s="316" t="s">
        <v>322</v>
      </c>
      <c r="E61" s="316">
        <v>766</v>
      </c>
      <c r="F61" s="316">
        <v>704</v>
      </c>
      <c r="G61" s="316" t="s">
        <v>322</v>
      </c>
      <c r="H61" s="316">
        <v>1966</v>
      </c>
      <c r="I61" s="316">
        <v>18950</v>
      </c>
      <c r="J61" s="316">
        <v>128</v>
      </c>
      <c r="K61" s="316">
        <v>167</v>
      </c>
      <c r="L61" s="316">
        <v>472</v>
      </c>
      <c r="M61" s="316">
        <v>420</v>
      </c>
      <c r="N61" s="316">
        <v>13</v>
      </c>
      <c r="O61" s="110">
        <f>SUM(D61:N61)</f>
        <v>23586</v>
      </c>
      <c r="P61" s="110">
        <f>C61-O61</f>
        <v>0</v>
      </c>
    </row>
    <row r="62" spans="2:16" s="166" customFormat="1" ht="18" customHeight="1" x14ac:dyDescent="0.15">
      <c r="B62" s="158"/>
      <c r="C62" s="342"/>
      <c r="D62" s="342"/>
      <c r="E62" s="343"/>
      <c r="F62" s="343"/>
      <c r="G62" s="343"/>
      <c r="H62" s="343"/>
      <c r="I62" s="343"/>
      <c r="J62" s="343"/>
      <c r="K62" s="343"/>
      <c r="L62" s="343"/>
      <c r="M62" s="343"/>
      <c r="N62" s="158"/>
      <c r="O62" s="110"/>
    </row>
    <row r="63" spans="2:16" s="166" customFormat="1" ht="18" customHeight="1" x14ac:dyDescent="0.2">
      <c r="B63" s="110"/>
      <c r="C63" s="164"/>
      <c r="D63" s="164"/>
      <c r="E63" s="110"/>
      <c r="F63" s="110"/>
      <c r="G63" s="261" t="s">
        <v>113</v>
      </c>
      <c r="H63" s="110"/>
      <c r="I63" s="110"/>
      <c r="J63" s="110"/>
      <c r="K63" s="110"/>
      <c r="L63" s="110"/>
      <c r="M63" s="110"/>
      <c r="N63" s="110"/>
      <c r="O63" s="110"/>
    </row>
    <row r="64" spans="2:16" s="110" customFormat="1" ht="18" customHeight="1" x14ac:dyDescent="0.2">
      <c r="B64" s="262" t="s">
        <v>555</v>
      </c>
      <c r="C64" s="263">
        <v>319328</v>
      </c>
      <c r="D64" s="263">
        <v>53</v>
      </c>
      <c r="E64" s="166">
        <v>536</v>
      </c>
      <c r="F64" s="166">
        <v>84</v>
      </c>
      <c r="G64" s="183">
        <v>0</v>
      </c>
      <c r="H64" s="166">
        <v>933</v>
      </c>
      <c r="I64" s="166">
        <v>246019</v>
      </c>
      <c r="J64" s="265">
        <v>39497</v>
      </c>
      <c r="K64" s="166">
        <v>12091</v>
      </c>
      <c r="L64" s="166">
        <v>2481</v>
      </c>
      <c r="M64" s="166">
        <v>17604</v>
      </c>
      <c r="N64" s="166">
        <v>30</v>
      </c>
    </row>
    <row r="65" spans="2:16" s="110" customFormat="1" ht="18" customHeight="1" x14ac:dyDescent="0.2">
      <c r="B65" s="262" t="s">
        <v>634</v>
      </c>
      <c r="C65" s="263">
        <v>317410</v>
      </c>
      <c r="D65" s="263">
        <v>56</v>
      </c>
      <c r="E65" s="166">
        <v>533</v>
      </c>
      <c r="F65" s="166">
        <v>101</v>
      </c>
      <c r="G65" s="183">
        <v>0</v>
      </c>
      <c r="H65" s="166">
        <v>949</v>
      </c>
      <c r="I65" s="166">
        <v>242645</v>
      </c>
      <c r="J65" s="166">
        <v>38528</v>
      </c>
      <c r="K65" s="166">
        <v>16097</v>
      </c>
      <c r="L65" s="166">
        <v>2221</v>
      </c>
      <c r="M65" s="166">
        <v>16254</v>
      </c>
      <c r="N65" s="166">
        <v>26</v>
      </c>
    </row>
    <row r="66" spans="2:16" s="110" customFormat="1" ht="18" customHeight="1" x14ac:dyDescent="0.2">
      <c r="B66" s="262" t="s">
        <v>653</v>
      </c>
      <c r="C66" s="263">
        <v>315811</v>
      </c>
      <c r="D66" s="263">
        <v>57</v>
      </c>
      <c r="E66" s="166">
        <v>523</v>
      </c>
      <c r="F66" s="166">
        <v>125</v>
      </c>
      <c r="G66" s="183">
        <v>0</v>
      </c>
      <c r="H66" s="166">
        <v>973</v>
      </c>
      <c r="I66" s="166">
        <v>239610</v>
      </c>
      <c r="J66" s="166">
        <v>37751</v>
      </c>
      <c r="K66" s="166">
        <v>19861</v>
      </c>
      <c r="L66" s="166">
        <v>2043</v>
      </c>
      <c r="M66" s="166">
        <v>14847</v>
      </c>
      <c r="N66" s="166">
        <v>21</v>
      </c>
    </row>
    <row r="67" spans="2:16" s="110" customFormat="1" ht="18" customHeight="1" x14ac:dyDescent="0.2">
      <c r="B67" s="262" t="s">
        <v>671</v>
      </c>
      <c r="C67" s="263">
        <v>314125</v>
      </c>
      <c r="D67" s="263">
        <v>64</v>
      </c>
      <c r="E67" s="166">
        <v>518</v>
      </c>
      <c r="F67" s="166">
        <v>154</v>
      </c>
      <c r="G67" s="183">
        <v>0</v>
      </c>
      <c r="H67" s="166">
        <v>993</v>
      </c>
      <c r="I67" s="166">
        <v>236107</v>
      </c>
      <c r="J67" s="166">
        <v>37298</v>
      </c>
      <c r="K67" s="166">
        <v>23035</v>
      </c>
      <c r="L67" s="166">
        <v>2022</v>
      </c>
      <c r="M67" s="166">
        <v>13911</v>
      </c>
      <c r="N67" s="166">
        <v>23</v>
      </c>
    </row>
    <row r="68" spans="2:16" s="110" customFormat="1" ht="18" customHeight="1" x14ac:dyDescent="0.2">
      <c r="B68" s="262" t="s">
        <v>831</v>
      </c>
      <c r="C68" s="263">
        <v>313143</v>
      </c>
      <c r="D68" s="263">
        <v>63</v>
      </c>
      <c r="E68" s="166">
        <v>509</v>
      </c>
      <c r="F68" s="166">
        <v>174</v>
      </c>
      <c r="G68" s="98" t="s">
        <v>322</v>
      </c>
      <c r="H68" s="166">
        <v>997</v>
      </c>
      <c r="I68" s="166">
        <v>232713</v>
      </c>
      <c r="J68" s="166">
        <v>36964</v>
      </c>
      <c r="K68" s="166">
        <v>25957</v>
      </c>
      <c r="L68" s="166">
        <v>2192</v>
      </c>
      <c r="M68" s="166">
        <v>13551</v>
      </c>
      <c r="N68" s="166">
        <v>23</v>
      </c>
    </row>
    <row r="69" spans="2:16" s="110" customFormat="1" ht="18" customHeight="1" x14ac:dyDescent="0.2">
      <c r="B69" s="262" t="s">
        <v>860</v>
      </c>
      <c r="C69" s="263">
        <v>311667</v>
      </c>
      <c r="D69" s="263">
        <v>69</v>
      </c>
      <c r="E69" s="166">
        <v>505</v>
      </c>
      <c r="F69" s="166">
        <v>198</v>
      </c>
      <c r="G69" s="98">
        <v>0</v>
      </c>
      <c r="H69" s="166">
        <v>999</v>
      </c>
      <c r="I69" s="166">
        <v>228807</v>
      </c>
      <c r="J69" s="166">
        <v>36716</v>
      </c>
      <c r="K69" s="166">
        <v>28675</v>
      </c>
      <c r="L69" s="166">
        <v>2356</v>
      </c>
      <c r="M69" s="166">
        <v>13323</v>
      </c>
      <c r="N69" s="166">
        <v>19</v>
      </c>
      <c r="O69" s="110">
        <f t="shared" ref="O69:O86" si="2">SUM(D69:N69)</f>
        <v>311667</v>
      </c>
      <c r="P69" s="110">
        <f t="shared" ref="P69:P86" si="3">C69-O69</f>
        <v>0</v>
      </c>
    </row>
    <row r="70" spans="2:16" s="110" customFormat="1" ht="18" customHeight="1" x14ac:dyDescent="0.15">
      <c r="C70" s="164"/>
      <c r="D70" s="164"/>
      <c r="O70" s="110">
        <f t="shared" si="2"/>
        <v>0</v>
      </c>
      <c r="P70" s="110">
        <f t="shared" si="3"/>
        <v>0</v>
      </c>
    </row>
    <row r="71" spans="2:16" s="110" customFormat="1" ht="18" customHeight="1" x14ac:dyDescent="0.2">
      <c r="B71" s="160" t="s">
        <v>103</v>
      </c>
      <c r="C71" s="344">
        <v>4311</v>
      </c>
      <c r="D71" s="316" t="s">
        <v>322</v>
      </c>
      <c r="E71" s="316" t="s">
        <v>322</v>
      </c>
      <c r="F71" s="316" t="s">
        <v>322</v>
      </c>
      <c r="G71" s="316" t="s">
        <v>322</v>
      </c>
      <c r="H71" s="316" t="s">
        <v>322</v>
      </c>
      <c r="I71" s="316" t="s">
        <v>322</v>
      </c>
      <c r="J71" s="316">
        <v>8</v>
      </c>
      <c r="K71" s="316">
        <v>3022</v>
      </c>
      <c r="L71" s="316">
        <v>132</v>
      </c>
      <c r="M71" s="316">
        <v>1149</v>
      </c>
      <c r="N71" s="316" t="s">
        <v>322</v>
      </c>
      <c r="O71" s="110">
        <f t="shared" si="2"/>
        <v>4311</v>
      </c>
      <c r="P71" s="110">
        <f t="shared" si="3"/>
        <v>0</v>
      </c>
    </row>
    <row r="72" spans="2:16" s="110" customFormat="1" ht="18" customHeight="1" x14ac:dyDescent="0.2">
      <c r="B72" s="160" t="s">
        <v>104</v>
      </c>
      <c r="C72" s="344">
        <v>16268</v>
      </c>
      <c r="D72" s="316" t="s">
        <v>322</v>
      </c>
      <c r="E72" s="316" t="s">
        <v>322</v>
      </c>
      <c r="F72" s="316">
        <v>1</v>
      </c>
      <c r="G72" s="316" t="s">
        <v>322</v>
      </c>
      <c r="H72" s="316">
        <v>14</v>
      </c>
      <c r="I72" s="316">
        <v>24</v>
      </c>
      <c r="J72" s="316">
        <v>52</v>
      </c>
      <c r="K72" s="316">
        <v>15679</v>
      </c>
      <c r="L72" s="316">
        <v>39</v>
      </c>
      <c r="M72" s="316">
        <v>458</v>
      </c>
      <c r="N72" s="316">
        <v>1</v>
      </c>
      <c r="O72" s="110">
        <f t="shared" si="2"/>
        <v>16268</v>
      </c>
      <c r="P72" s="110">
        <f t="shared" si="3"/>
        <v>0</v>
      </c>
    </row>
    <row r="73" spans="2:16" s="110" customFormat="1" ht="18" customHeight="1" x14ac:dyDescent="0.2">
      <c r="B73" s="160" t="s">
        <v>105</v>
      </c>
      <c r="C73" s="344">
        <v>16741</v>
      </c>
      <c r="D73" s="316">
        <v>1</v>
      </c>
      <c r="E73" s="316" t="s">
        <v>322</v>
      </c>
      <c r="F73" s="316">
        <v>8</v>
      </c>
      <c r="G73" s="316" t="s">
        <v>322</v>
      </c>
      <c r="H73" s="316">
        <v>28</v>
      </c>
      <c r="I73" s="316">
        <v>38</v>
      </c>
      <c r="J73" s="316">
        <v>9172</v>
      </c>
      <c r="K73" s="316">
        <v>7185</v>
      </c>
      <c r="L73" s="316">
        <v>29</v>
      </c>
      <c r="M73" s="316">
        <v>280</v>
      </c>
      <c r="N73" s="316" t="s">
        <v>322</v>
      </c>
      <c r="O73" s="110">
        <f t="shared" si="2"/>
        <v>16741</v>
      </c>
      <c r="P73" s="110">
        <f t="shared" si="3"/>
        <v>0</v>
      </c>
    </row>
    <row r="74" spans="2:16" s="110" customFormat="1" ht="18" customHeight="1" x14ac:dyDescent="0.2">
      <c r="B74" s="160" t="s">
        <v>106</v>
      </c>
      <c r="C74" s="344">
        <v>17629</v>
      </c>
      <c r="D74" s="316">
        <v>4</v>
      </c>
      <c r="E74" s="316">
        <v>3</v>
      </c>
      <c r="F74" s="316">
        <v>15</v>
      </c>
      <c r="G74" s="316" t="s">
        <v>322</v>
      </c>
      <c r="H74" s="316">
        <v>41</v>
      </c>
      <c r="I74" s="316">
        <v>37</v>
      </c>
      <c r="J74" s="316">
        <v>16168</v>
      </c>
      <c r="K74" s="316">
        <v>1083</v>
      </c>
      <c r="L74" s="316">
        <v>20</v>
      </c>
      <c r="M74" s="316">
        <v>258</v>
      </c>
      <c r="N74" s="316" t="s">
        <v>322</v>
      </c>
      <c r="O74" s="110">
        <f t="shared" si="2"/>
        <v>17629</v>
      </c>
      <c r="P74" s="110">
        <f t="shared" si="3"/>
        <v>0</v>
      </c>
    </row>
    <row r="75" spans="2:16" s="110" customFormat="1" ht="18" customHeight="1" x14ac:dyDescent="0.2">
      <c r="B75" s="160"/>
      <c r="C75" s="345"/>
      <c r="D75" s="339"/>
      <c r="E75" s="339"/>
      <c r="F75" s="339"/>
      <c r="G75" s="339"/>
      <c r="H75" s="339"/>
      <c r="I75" s="339"/>
      <c r="J75" s="339"/>
      <c r="K75" s="339"/>
      <c r="L75" s="339"/>
      <c r="M75" s="339"/>
      <c r="N75" s="339"/>
      <c r="O75" s="110">
        <f t="shared" si="2"/>
        <v>0</v>
      </c>
      <c r="P75" s="110">
        <f t="shared" si="3"/>
        <v>0</v>
      </c>
    </row>
    <row r="76" spans="2:16" s="110" customFormat="1" ht="18" customHeight="1" x14ac:dyDescent="0.2">
      <c r="B76" s="160" t="s">
        <v>107</v>
      </c>
      <c r="C76" s="344">
        <v>21119</v>
      </c>
      <c r="D76" s="316">
        <v>2</v>
      </c>
      <c r="E76" s="316">
        <v>13</v>
      </c>
      <c r="F76" s="316">
        <v>22</v>
      </c>
      <c r="G76" s="316" t="s">
        <v>322</v>
      </c>
      <c r="H76" s="316">
        <v>54</v>
      </c>
      <c r="I76" s="316">
        <v>12590</v>
      </c>
      <c r="J76" s="316">
        <v>7659</v>
      </c>
      <c r="K76" s="316">
        <v>536</v>
      </c>
      <c r="L76" s="316">
        <v>10</v>
      </c>
      <c r="M76" s="316">
        <v>233</v>
      </c>
      <c r="N76" s="316" t="s">
        <v>322</v>
      </c>
      <c r="O76" s="110">
        <f t="shared" si="2"/>
        <v>21119</v>
      </c>
      <c r="P76" s="110">
        <f t="shared" si="3"/>
        <v>0</v>
      </c>
    </row>
    <row r="77" spans="2:16" s="110" customFormat="1" ht="18" customHeight="1" x14ac:dyDescent="0.2">
      <c r="B77" s="160" t="s">
        <v>108</v>
      </c>
      <c r="C77" s="344">
        <v>24155</v>
      </c>
      <c r="D77" s="316">
        <v>10</v>
      </c>
      <c r="E77" s="316">
        <v>29</v>
      </c>
      <c r="F77" s="316">
        <v>25</v>
      </c>
      <c r="G77" s="316" t="s">
        <v>322</v>
      </c>
      <c r="H77" s="316">
        <v>95</v>
      </c>
      <c r="I77" s="316">
        <v>21880</v>
      </c>
      <c r="J77" s="316">
        <v>1486</v>
      </c>
      <c r="K77" s="316">
        <v>383</v>
      </c>
      <c r="L77" s="316">
        <v>3</v>
      </c>
      <c r="M77" s="316">
        <v>244</v>
      </c>
      <c r="N77" s="316" t="s">
        <v>322</v>
      </c>
      <c r="O77" s="110">
        <f t="shared" si="2"/>
        <v>24155</v>
      </c>
      <c r="P77" s="110">
        <f t="shared" si="3"/>
        <v>0</v>
      </c>
    </row>
    <row r="78" spans="2:16" s="110" customFormat="1" ht="18" customHeight="1" x14ac:dyDescent="0.2">
      <c r="B78" s="160" t="s">
        <v>109</v>
      </c>
      <c r="C78" s="344">
        <v>27792</v>
      </c>
      <c r="D78" s="316">
        <v>14</v>
      </c>
      <c r="E78" s="316">
        <v>49</v>
      </c>
      <c r="F78" s="316">
        <v>29</v>
      </c>
      <c r="G78" s="316" t="s">
        <v>322</v>
      </c>
      <c r="H78" s="316">
        <v>140</v>
      </c>
      <c r="I78" s="316">
        <v>26212</v>
      </c>
      <c r="J78" s="316">
        <v>813</v>
      </c>
      <c r="K78" s="316">
        <v>240</v>
      </c>
      <c r="L78" s="316">
        <v>6</v>
      </c>
      <c r="M78" s="316">
        <v>287</v>
      </c>
      <c r="N78" s="316">
        <v>2</v>
      </c>
      <c r="O78" s="110">
        <f t="shared" si="2"/>
        <v>27792</v>
      </c>
      <c r="P78" s="110">
        <f t="shared" si="3"/>
        <v>0</v>
      </c>
    </row>
    <row r="79" spans="2:16" s="110" customFormat="1" ht="18" customHeight="1" x14ac:dyDescent="0.2">
      <c r="B79" s="160" t="s">
        <v>110</v>
      </c>
      <c r="C79" s="344">
        <v>33575</v>
      </c>
      <c r="D79" s="316">
        <v>17</v>
      </c>
      <c r="E79" s="316">
        <v>90</v>
      </c>
      <c r="F79" s="316">
        <v>33</v>
      </c>
      <c r="G79" s="316" t="s">
        <v>322</v>
      </c>
      <c r="H79" s="316">
        <v>237</v>
      </c>
      <c r="I79" s="316">
        <v>32143</v>
      </c>
      <c r="J79" s="316">
        <v>494</v>
      </c>
      <c r="K79" s="316">
        <v>204</v>
      </c>
      <c r="L79" s="316">
        <v>18</v>
      </c>
      <c r="M79" s="316">
        <v>339</v>
      </c>
      <c r="N79" s="316" t="s">
        <v>322</v>
      </c>
      <c r="O79" s="110">
        <f t="shared" si="2"/>
        <v>33575</v>
      </c>
      <c r="P79" s="110">
        <f t="shared" si="3"/>
        <v>0</v>
      </c>
    </row>
    <row r="80" spans="2:16" s="110" customFormat="1" ht="18" customHeight="1" x14ac:dyDescent="0.2">
      <c r="B80" s="160"/>
      <c r="C80" s="345"/>
      <c r="D80" s="339"/>
      <c r="E80" s="339"/>
      <c r="F80" s="339"/>
      <c r="G80" s="316"/>
      <c r="H80" s="339"/>
      <c r="I80" s="339"/>
      <c r="J80" s="339"/>
      <c r="K80" s="339"/>
      <c r="L80" s="339"/>
      <c r="M80" s="339"/>
      <c r="N80" s="339"/>
      <c r="O80" s="110">
        <f t="shared" si="2"/>
        <v>0</v>
      </c>
      <c r="P80" s="110">
        <f t="shared" si="3"/>
        <v>0</v>
      </c>
    </row>
    <row r="81" spans="1:16" s="110" customFormat="1" ht="18" customHeight="1" x14ac:dyDescent="0.2">
      <c r="B81" s="160" t="s">
        <v>111</v>
      </c>
      <c r="C81" s="344">
        <v>30644</v>
      </c>
      <c r="D81" s="316">
        <v>11</v>
      </c>
      <c r="E81" s="316">
        <v>90</v>
      </c>
      <c r="F81" s="316">
        <v>32</v>
      </c>
      <c r="G81" s="316" t="s">
        <v>322</v>
      </c>
      <c r="H81" s="316">
        <v>162</v>
      </c>
      <c r="I81" s="316">
        <v>29505</v>
      </c>
      <c r="J81" s="316">
        <v>281</v>
      </c>
      <c r="K81" s="316">
        <v>129</v>
      </c>
      <c r="L81" s="316">
        <v>13</v>
      </c>
      <c r="M81" s="316">
        <v>420</v>
      </c>
      <c r="N81" s="316">
        <v>1</v>
      </c>
      <c r="O81" s="110">
        <f t="shared" si="2"/>
        <v>30644</v>
      </c>
      <c r="P81" s="110">
        <f t="shared" si="3"/>
        <v>0</v>
      </c>
    </row>
    <row r="82" spans="1:16" s="110" customFormat="1" ht="18" customHeight="1" x14ac:dyDescent="0.2">
      <c r="B82" s="160" t="s">
        <v>112</v>
      </c>
      <c r="C82" s="344">
        <v>29779</v>
      </c>
      <c r="D82" s="316">
        <v>4</v>
      </c>
      <c r="E82" s="316">
        <v>97</v>
      </c>
      <c r="F82" s="316">
        <v>23</v>
      </c>
      <c r="G82" s="316" t="s">
        <v>322</v>
      </c>
      <c r="H82" s="316">
        <v>94</v>
      </c>
      <c r="I82" s="316">
        <v>28551</v>
      </c>
      <c r="J82" s="316">
        <v>225</v>
      </c>
      <c r="K82" s="316">
        <v>83</v>
      </c>
      <c r="L82" s="316">
        <v>58</v>
      </c>
      <c r="M82" s="316">
        <v>643</v>
      </c>
      <c r="N82" s="316">
        <v>1</v>
      </c>
      <c r="O82" s="110">
        <f t="shared" si="2"/>
        <v>29779</v>
      </c>
      <c r="P82" s="110">
        <f t="shared" si="3"/>
        <v>0</v>
      </c>
    </row>
    <row r="83" spans="1:16" s="110" customFormat="1" ht="18" customHeight="1" x14ac:dyDescent="0.2">
      <c r="B83" s="160" t="s">
        <v>115</v>
      </c>
      <c r="C83" s="344">
        <v>27537</v>
      </c>
      <c r="D83" s="316">
        <v>2</v>
      </c>
      <c r="E83" s="316">
        <v>55</v>
      </c>
      <c r="F83" s="316">
        <v>10</v>
      </c>
      <c r="G83" s="316" t="s">
        <v>322</v>
      </c>
      <c r="H83" s="316">
        <v>60</v>
      </c>
      <c r="I83" s="316">
        <v>26057</v>
      </c>
      <c r="J83" s="316">
        <v>156</v>
      </c>
      <c r="K83" s="316">
        <v>47</v>
      </c>
      <c r="L83" s="316">
        <v>104</v>
      </c>
      <c r="M83" s="316">
        <v>1046</v>
      </c>
      <c r="N83" s="316" t="s">
        <v>322</v>
      </c>
      <c r="O83" s="110">
        <f t="shared" si="2"/>
        <v>27537</v>
      </c>
      <c r="P83" s="110">
        <f t="shared" si="3"/>
        <v>0</v>
      </c>
    </row>
    <row r="84" spans="1:16" s="110" customFormat="1" ht="18" customHeight="1" x14ac:dyDescent="0.2">
      <c r="B84" s="160" t="s">
        <v>412</v>
      </c>
      <c r="C84" s="346">
        <v>27281</v>
      </c>
      <c r="D84" s="316">
        <v>3</v>
      </c>
      <c r="E84" s="316">
        <v>54</v>
      </c>
      <c r="F84" s="316"/>
      <c r="G84" s="316" t="s">
        <v>322</v>
      </c>
      <c r="H84" s="316">
        <v>37</v>
      </c>
      <c r="I84" s="316">
        <v>24502</v>
      </c>
      <c r="J84" s="316">
        <v>111</v>
      </c>
      <c r="K84" s="316">
        <v>47</v>
      </c>
      <c r="L84" s="316">
        <v>310</v>
      </c>
      <c r="M84" s="316">
        <v>2214</v>
      </c>
      <c r="N84" s="316">
        <v>3</v>
      </c>
      <c r="O84" s="110">
        <f t="shared" si="2"/>
        <v>27281</v>
      </c>
      <c r="P84" s="110">
        <f t="shared" si="3"/>
        <v>0</v>
      </c>
    </row>
    <row r="85" spans="1:16" s="110" customFormat="1" ht="18" customHeight="1" x14ac:dyDescent="0.2">
      <c r="B85" s="160"/>
      <c r="C85" s="345"/>
      <c r="D85" s="340"/>
      <c r="E85" s="340"/>
      <c r="F85" s="341"/>
      <c r="G85" s="316"/>
      <c r="H85" s="340"/>
      <c r="I85" s="340"/>
      <c r="J85" s="340"/>
      <c r="K85" s="340"/>
      <c r="L85" s="340"/>
      <c r="M85" s="340"/>
      <c r="N85" s="340"/>
      <c r="O85" s="110">
        <f t="shared" si="2"/>
        <v>0</v>
      </c>
      <c r="P85" s="110">
        <f t="shared" si="3"/>
        <v>0</v>
      </c>
    </row>
    <row r="86" spans="1:16" s="110" customFormat="1" ht="18" customHeight="1" x14ac:dyDescent="0.2">
      <c r="B86" s="160" t="s">
        <v>413</v>
      </c>
      <c r="C86" s="346">
        <v>21984</v>
      </c>
      <c r="D86" s="316">
        <v>1</v>
      </c>
      <c r="E86" s="316">
        <v>18</v>
      </c>
      <c r="F86" s="316" t="s">
        <v>322</v>
      </c>
      <c r="G86" s="316" t="s">
        <v>322</v>
      </c>
      <c r="H86" s="316">
        <v>25</v>
      </c>
      <c r="I86" s="316">
        <v>18111</v>
      </c>
      <c r="J86" s="316">
        <v>71</v>
      </c>
      <c r="K86" s="316">
        <v>16</v>
      </c>
      <c r="L86" s="316">
        <v>698</v>
      </c>
      <c r="M86" s="316">
        <v>3041</v>
      </c>
      <c r="N86" s="316">
        <v>3</v>
      </c>
      <c r="O86" s="110">
        <f t="shared" si="2"/>
        <v>21984</v>
      </c>
      <c r="P86" s="110">
        <f t="shared" si="3"/>
        <v>0</v>
      </c>
    </row>
    <row r="87" spans="1:16" s="110" customFormat="1" ht="17.25" customHeight="1" x14ac:dyDescent="0.2">
      <c r="A87" s="90"/>
      <c r="B87" s="160" t="s">
        <v>414</v>
      </c>
      <c r="C87" s="346">
        <v>12852</v>
      </c>
      <c r="D87" s="316" t="s">
        <v>322</v>
      </c>
      <c r="E87" s="316">
        <v>7</v>
      </c>
      <c r="F87" s="316" t="s">
        <v>322</v>
      </c>
      <c r="G87" s="316" t="s">
        <v>322</v>
      </c>
      <c r="H87" s="316">
        <v>12</v>
      </c>
      <c r="I87" s="316">
        <v>9157</v>
      </c>
      <c r="J87" s="316">
        <v>20</v>
      </c>
      <c r="K87" s="316">
        <v>21</v>
      </c>
      <c r="L87" s="316">
        <v>916</v>
      </c>
      <c r="M87" s="316">
        <v>2711</v>
      </c>
      <c r="N87" s="316">
        <v>8</v>
      </c>
      <c r="O87" s="110">
        <f>SUM(D87:N87)</f>
        <v>12852</v>
      </c>
      <c r="P87" s="110">
        <f>C87-O87</f>
        <v>0</v>
      </c>
    </row>
    <row r="88" spans="1:16" s="110" customFormat="1" ht="18" customHeight="1" thickBot="1" x14ac:dyDescent="0.2">
      <c r="B88" s="155"/>
      <c r="C88" s="177"/>
      <c r="D88" s="177"/>
      <c r="E88" s="155"/>
      <c r="F88" s="155"/>
      <c r="G88" s="155"/>
      <c r="H88" s="155"/>
      <c r="I88" s="155"/>
      <c r="J88" s="155"/>
      <c r="K88" s="155"/>
      <c r="L88" s="155"/>
      <c r="M88" s="155"/>
      <c r="N88" s="155"/>
    </row>
    <row r="89" spans="1:16" ht="18" customHeight="1" x14ac:dyDescent="0.15">
      <c r="B89" s="110"/>
      <c r="C89" s="110" t="s">
        <v>861</v>
      </c>
      <c r="D89" s="110"/>
      <c r="F89" s="110"/>
      <c r="G89" s="110"/>
      <c r="H89" s="110"/>
      <c r="I89" s="110"/>
      <c r="J89" s="110"/>
      <c r="K89" s="110"/>
      <c r="L89" s="110"/>
      <c r="M89" s="110"/>
      <c r="N89" s="110"/>
    </row>
    <row r="90" spans="1:16" ht="18" customHeight="1" x14ac:dyDescent="0.2">
      <c r="C90" s="90" t="s">
        <v>404</v>
      </c>
    </row>
  </sheetData>
  <mergeCells count="3">
    <mergeCell ref="B6:M6"/>
    <mergeCell ref="M34:N34"/>
    <mergeCell ref="C35:C36"/>
  </mergeCells>
  <phoneticPr fontId="2"/>
  <pageMargins left="0.72" right="0.52" top="0.95" bottom="0.59055118110236227" header="0.51181102362204722" footer="0.51181102362204722"/>
  <pageSetup paperSize="9" scale="4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  <pageSetUpPr fitToPage="1"/>
  </sheetPr>
  <dimension ref="A1:N95"/>
  <sheetViews>
    <sheetView view="pageBreakPreview" topLeftCell="A4" zoomScale="70" zoomScaleNormal="85" zoomScaleSheetLayoutView="70" workbookViewId="0">
      <pane xSplit="4" ySplit="6" topLeftCell="E10" activePane="bottomRight" state="frozen"/>
      <selection pane="topRight"/>
      <selection pane="bottomLeft"/>
      <selection pane="bottomRight"/>
    </sheetView>
  </sheetViews>
  <sheetFormatPr defaultColWidth="14.625" defaultRowHeight="17.25" x14ac:dyDescent="0.15"/>
  <cols>
    <col min="1" max="1" width="6.125" style="3" customWidth="1"/>
    <col min="2" max="2" width="4.625" style="3" customWidth="1"/>
    <col min="3" max="3" width="14.625" style="3"/>
    <col min="4" max="4" width="8.125" style="188" customWidth="1"/>
    <col min="5" max="7" width="16.125" style="3" customWidth="1"/>
    <col min="8" max="9" width="16.25" style="3" customWidth="1"/>
    <col min="10" max="16384" width="14.625" style="3"/>
  </cols>
  <sheetData>
    <row r="1" spans="1:14" x14ac:dyDescent="0.2">
      <c r="A1" s="5"/>
    </row>
    <row r="6" spans="1:14" x14ac:dyDescent="0.2">
      <c r="B6" s="402" t="s">
        <v>824</v>
      </c>
      <c r="C6" s="402"/>
      <c r="D6" s="402"/>
      <c r="E6" s="402"/>
      <c r="F6" s="402"/>
      <c r="G6" s="402"/>
      <c r="H6" s="402"/>
      <c r="I6" s="402"/>
      <c r="J6" s="402"/>
      <c r="K6" s="402"/>
    </row>
    <row r="7" spans="1:14" ht="18" thickBot="1" x14ac:dyDescent="0.25">
      <c r="B7" s="4"/>
      <c r="C7" s="4"/>
      <c r="D7" s="189"/>
      <c r="E7" s="189" t="s">
        <v>864</v>
      </c>
    </row>
    <row r="8" spans="1:14" x14ac:dyDescent="0.2">
      <c r="E8" s="190" t="s">
        <v>825</v>
      </c>
      <c r="F8" s="190" t="s">
        <v>562</v>
      </c>
      <c r="G8" s="190" t="s">
        <v>905</v>
      </c>
      <c r="H8" s="190" t="s">
        <v>906</v>
      </c>
      <c r="I8" s="190" t="s">
        <v>907</v>
      </c>
      <c r="J8" s="190" t="s">
        <v>908</v>
      </c>
      <c r="K8" s="190" t="s">
        <v>909</v>
      </c>
      <c r="L8" s="46"/>
      <c r="M8" s="46"/>
      <c r="N8" s="46"/>
    </row>
    <row r="9" spans="1:14" x14ac:dyDescent="0.2">
      <c r="B9" s="6"/>
      <c r="C9" s="6"/>
      <c r="D9" s="191"/>
      <c r="E9" s="39">
        <v>2018</v>
      </c>
      <c r="F9" s="39">
        <v>2019</v>
      </c>
      <c r="G9" s="39">
        <v>2020</v>
      </c>
      <c r="H9" s="39">
        <v>2021</v>
      </c>
      <c r="I9" s="39">
        <v>2022</v>
      </c>
      <c r="J9" s="39">
        <v>2023</v>
      </c>
      <c r="K9" s="39">
        <v>2024</v>
      </c>
    </row>
    <row r="10" spans="1:14" x14ac:dyDescent="0.2">
      <c r="B10" s="192" t="s">
        <v>116</v>
      </c>
      <c r="D10" s="193"/>
    </row>
    <row r="11" spans="1:14" s="194" customFormat="1" x14ac:dyDescent="0.2">
      <c r="C11" s="192" t="s">
        <v>117</v>
      </c>
      <c r="D11" s="195" t="s">
        <v>118</v>
      </c>
      <c r="E11" s="194">
        <f t="shared" ref="E11:F13" si="0">E16+E41+E46</f>
        <v>15296</v>
      </c>
      <c r="F11" s="194">
        <f t="shared" si="0"/>
        <v>14918</v>
      </c>
      <c r="G11" s="194">
        <v>10442</v>
      </c>
      <c r="H11" s="194">
        <v>10889</v>
      </c>
      <c r="I11" s="194">
        <v>12166</v>
      </c>
      <c r="J11" s="194">
        <v>13126</v>
      </c>
      <c r="K11" s="194">
        <f>SUM(K16,K41,K46)</f>
        <v>13210</v>
      </c>
    </row>
    <row r="12" spans="1:14" x14ac:dyDescent="0.2">
      <c r="C12" s="5" t="s">
        <v>119</v>
      </c>
      <c r="D12" s="196" t="s">
        <v>120</v>
      </c>
      <c r="E12" s="3">
        <f t="shared" si="0"/>
        <v>9069</v>
      </c>
      <c r="F12" s="3">
        <f t="shared" si="0"/>
        <v>8864</v>
      </c>
      <c r="G12" s="3">
        <v>7122</v>
      </c>
      <c r="H12" s="3">
        <v>7262</v>
      </c>
      <c r="I12" s="3">
        <v>7590</v>
      </c>
      <c r="J12" s="3">
        <v>7692</v>
      </c>
      <c r="K12" s="3">
        <f>SUM(K17,K42,K47)</f>
        <v>7717</v>
      </c>
    </row>
    <row r="13" spans="1:14" x14ac:dyDescent="0.2">
      <c r="C13" s="5" t="s">
        <v>121</v>
      </c>
      <c r="D13" s="196" t="s">
        <v>120</v>
      </c>
      <c r="E13" s="3">
        <f t="shared" si="0"/>
        <v>6227</v>
      </c>
      <c r="F13" s="3">
        <f t="shared" si="0"/>
        <v>6054</v>
      </c>
      <c r="G13" s="3">
        <v>3320</v>
      </c>
      <c r="H13" s="3">
        <v>3627</v>
      </c>
      <c r="I13" s="3">
        <v>4577</v>
      </c>
      <c r="J13" s="3">
        <v>5433</v>
      </c>
      <c r="K13" s="3">
        <f>SUM(K18,K43,K48)</f>
        <v>5493</v>
      </c>
    </row>
    <row r="14" spans="1:14" x14ac:dyDescent="0.15">
      <c r="D14" s="197"/>
    </row>
    <row r="15" spans="1:14" x14ac:dyDescent="0.2">
      <c r="B15" s="192" t="s">
        <v>122</v>
      </c>
      <c r="D15" s="197"/>
    </row>
    <row r="16" spans="1:14" s="194" customFormat="1" x14ac:dyDescent="0.2">
      <c r="C16" s="192" t="s">
        <v>117</v>
      </c>
      <c r="D16" s="195" t="s">
        <v>118</v>
      </c>
      <c r="E16" s="194">
        <v>13100</v>
      </c>
      <c r="F16" s="194">
        <v>12831</v>
      </c>
      <c r="G16" s="194">
        <v>8942</v>
      </c>
      <c r="H16" s="194">
        <v>9353</v>
      </c>
      <c r="I16" s="194">
        <v>10568</v>
      </c>
      <c r="J16" s="194">
        <v>11440</v>
      </c>
      <c r="K16" s="194">
        <v>11423</v>
      </c>
    </row>
    <row r="17" spans="2:11" x14ac:dyDescent="0.2">
      <c r="C17" s="5" t="s">
        <v>119</v>
      </c>
      <c r="D17" s="196" t="s">
        <v>120</v>
      </c>
      <c r="E17" s="3">
        <v>7641</v>
      </c>
      <c r="F17" s="3">
        <v>7503</v>
      </c>
      <c r="G17" s="3">
        <v>6041</v>
      </c>
      <c r="H17" s="3">
        <v>6173</v>
      </c>
      <c r="I17" s="3">
        <v>6517</v>
      </c>
      <c r="J17" s="3">
        <v>6641</v>
      </c>
      <c r="K17" s="3">
        <v>6639</v>
      </c>
    </row>
    <row r="18" spans="2:11" x14ac:dyDescent="0.2">
      <c r="C18" s="5" t="s">
        <v>121</v>
      </c>
      <c r="D18" s="196" t="s">
        <v>120</v>
      </c>
      <c r="E18" s="3">
        <v>5459</v>
      </c>
      <c r="F18" s="3">
        <v>5328</v>
      </c>
      <c r="G18" s="3">
        <v>2901</v>
      </c>
      <c r="H18" s="3">
        <v>3180</v>
      </c>
      <c r="I18" s="3">
        <v>4051</v>
      </c>
      <c r="J18" s="3">
        <v>4798</v>
      </c>
      <c r="K18" s="3">
        <v>4784</v>
      </c>
    </row>
    <row r="19" spans="2:11" x14ac:dyDescent="0.15">
      <c r="D19" s="197"/>
    </row>
    <row r="20" spans="2:11" x14ac:dyDescent="0.2">
      <c r="B20" s="192" t="s">
        <v>123</v>
      </c>
      <c r="D20" s="197"/>
    </row>
    <row r="21" spans="2:11" s="194" customFormat="1" x14ac:dyDescent="0.2">
      <c r="C21" s="192" t="s">
        <v>117</v>
      </c>
      <c r="D21" s="195" t="s">
        <v>118</v>
      </c>
      <c r="E21" s="198">
        <v>6086</v>
      </c>
      <c r="F21" s="198">
        <v>6064</v>
      </c>
      <c r="G21" s="198">
        <v>4329</v>
      </c>
      <c r="H21" s="198">
        <v>4738</v>
      </c>
      <c r="I21" s="199">
        <v>5360</v>
      </c>
      <c r="J21" s="199">
        <v>5700</v>
      </c>
      <c r="K21" s="194">
        <v>5763</v>
      </c>
    </row>
    <row r="22" spans="2:11" x14ac:dyDescent="0.2">
      <c r="C22" s="5" t="s">
        <v>119</v>
      </c>
      <c r="D22" s="196" t="s">
        <v>120</v>
      </c>
      <c r="E22" s="1">
        <v>3702</v>
      </c>
      <c r="F22" s="1">
        <v>3712</v>
      </c>
      <c r="G22" s="1">
        <v>2908</v>
      </c>
      <c r="H22" s="1">
        <v>3120</v>
      </c>
      <c r="I22" s="3">
        <v>3360</v>
      </c>
      <c r="J22" s="3">
        <v>3481</v>
      </c>
      <c r="K22" s="3">
        <v>3503</v>
      </c>
    </row>
    <row r="23" spans="2:11" x14ac:dyDescent="0.2">
      <c r="C23" s="5" t="s">
        <v>121</v>
      </c>
      <c r="D23" s="196" t="s">
        <v>120</v>
      </c>
      <c r="E23" s="3">
        <v>2384</v>
      </c>
      <c r="F23" s="3">
        <v>2352</v>
      </c>
      <c r="G23" s="3">
        <v>1421</v>
      </c>
      <c r="H23" s="3">
        <v>1618</v>
      </c>
      <c r="I23" s="3">
        <v>2000</v>
      </c>
      <c r="J23" s="3">
        <v>2219</v>
      </c>
      <c r="K23" s="3">
        <v>2260</v>
      </c>
    </row>
    <row r="24" spans="2:11" x14ac:dyDescent="0.2">
      <c r="C24" s="5"/>
      <c r="D24" s="196"/>
    </row>
    <row r="25" spans="2:11" x14ac:dyDescent="0.2">
      <c r="B25" s="192" t="s">
        <v>124</v>
      </c>
      <c r="D25" s="197"/>
    </row>
    <row r="26" spans="2:11" s="194" customFormat="1" x14ac:dyDescent="0.2">
      <c r="C26" s="192" t="s">
        <v>117</v>
      </c>
      <c r="D26" s="195" t="s">
        <v>118</v>
      </c>
      <c r="E26" s="198">
        <v>4960</v>
      </c>
      <c r="F26" s="198">
        <v>4791</v>
      </c>
      <c r="G26" s="198">
        <v>3095</v>
      </c>
      <c r="H26" s="198">
        <v>3064</v>
      </c>
      <c r="I26" s="194">
        <v>3492</v>
      </c>
      <c r="J26" s="194">
        <v>3922</v>
      </c>
      <c r="K26" s="194">
        <v>3801</v>
      </c>
    </row>
    <row r="27" spans="2:11" x14ac:dyDescent="0.2">
      <c r="C27" s="5" t="s">
        <v>119</v>
      </c>
      <c r="D27" s="196" t="s">
        <v>120</v>
      </c>
      <c r="E27" s="1">
        <v>2739</v>
      </c>
      <c r="F27" s="1">
        <v>2628</v>
      </c>
      <c r="G27" s="1">
        <v>2133</v>
      </c>
      <c r="H27" s="1">
        <v>2069</v>
      </c>
      <c r="I27" s="3">
        <v>2122</v>
      </c>
      <c r="J27" s="3">
        <v>2106</v>
      </c>
      <c r="K27" s="3">
        <v>2053</v>
      </c>
    </row>
    <row r="28" spans="2:11" x14ac:dyDescent="0.2">
      <c r="C28" s="5" t="s">
        <v>121</v>
      </c>
      <c r="D28" s="196" t="s">
        <v>120</v>
      </c>
      <c r="E28" s="1">
        <v>2221</v>
      </c>
      <c r="F28" s="1">
        <v>2163</v>
      </c>
      <c r="G28" s="1">
        <v>962</v>
      </c>
      <c r="H28" s="1">
        <v>995</v>
      </c>
      <c r="I28" s="3">
        <v>1370</v>
      </c>
      <c r="J28" s="3">
        <v>1816</v>
      </c>
      <c r="K28" s="3">
        <v>1748</v>
      </c>
    </row>
    <row r="29" spans="2:11" x14ac:dyDescent="0.2">
      <c r="C29" s="5"/>
      <c r="D29" s="196"/>
      <c r="E29" s="1"/>
      <c r="F29" s="1"/>
      <c r="G29" s="1"/>
      <c r="H29" s="1"/>
    </row>
    <row r="30" spans="2:11" x14ac:dyDescent="0.2">
      <c r="B30" s="192" t="s">
        <v>826</v>
      </c>
      <c r="D30" s="197"/>
    </row>
    <row r="31" spans="2:11" s="194" customFormat="1" x14ac:dyDescent="0.2">
      <c r="C31" s="192" t="s">
        <v>117</v>
      </c>
      <c r="D31" s="195" t="s">
        <v>118</v>
      </c>
      <c r="E31" s="198">
        <v>183</v>
      </c>
      <c r="F31" s="198">
        <v>174</v>
      </c>
      <c r="G31" s="198">
        <v>95</v>
      </c>
      <c r="H31" s="198">
        <v>101</v>
      </c>
      <c r="I31" s="194">
        <v>127</v>
      </c>
      <c r="J31" s="194">
        <v>163</v>
      </c>
      <c r="K31" s="194">
        <v>166</v>
      </c>
    </row>
    <row r="32" spans="2:11" x14ac:dyDescent="0.2">
      <c r="C32" s="5" t="s">
        <v>119</v>
      </c>
      <c r="D32" s="196" t="s">
        <v>120</v>
      </c>
      <c r="E32" s="1">
        <v>59</v>
      </c>
      <c r="F32" s="1">
        <v>53</v>
      </c>
      <c r="G32" s="1">
        <v>49</v>
      </c>
      <c r="H32" s="1">
        <v>48</v>
      </c>
      <c r="I32" s="3">
        <v>50</v>
      </c>
      <c r="J32" s="3">
        <v>51</v>
      </c>
      <c r="K32" s="3">
        <v>53</v>
      </c>
    </row>
    <row r="33" spans="2:11" x14ac:dyDescent="0.2">
      <c r="C33" s="5" t="s">
        <v>121</v>
      </c>
      <c r="D33" s="196" t="s">
        <v>120</v>
      </c>
      <c r="E33" s="1">
        <v>124</v>
      </c>
      <c r="F33" s="1">
        <v>121</v>
      </c>
      <c r="G33" s="1">
        <v>46</v>
      </c>
      <c r="H33" s="1">
        <v>53</v>
      </c>
      <c r="I33" s="3">
        <v>77</v>
      </c>
      <c r="J33" s="3">
        <v>112</v>
      </c>
      <c r="K33" s="3">
        <v>113</v>
      </c>
    </row>
    <row r="34" spans="2:11" x14ac:dyDescent="0.15">
      <c r="D34" s="197"/>
    </row>
    <row r="35" spans="2:11" x14ac:dyDescent="0.2">
      <c r="B35" s="192" t="s">
        <v>125</v>
      </c>
      <c r="D35" s="197"/>
    </row>
    <row r="36" spans="2:11" s="194" customFormat="1" x14ac:dyDescent="0.2">
      <c r="C36" s="192" t="s">
        <v>117</v>
      </c>
      <c r="D36" s="195" t="s">
        <v>118</v>
      </c>
      <c r="E36" s="198">
        <v>1871</v>
      </c>
      <c r="F36" s="198">
        <v>1802</v>
      </c>
      <c r="G36" s="198">
        <v>1423</v>
      </c>
      <c r="H36" s="198">
        <v>1450</v>
      </c>
      <c r="I36" s="194">
        <v>1588</v>
      </c>
      <c r="J36" s="194">
        <v>1654</v>
      </c>
      <c r="K36" s="194">
        <v>1692</v>
      </c>
    </row>
    <row r="37" spans="2:11" x14ac:dyDescent="0.2">
      <c r="C37" s="5" t="s">
        <v>119</v>
      </c>
      <c r="D37" s="196" t="s">
        <v>120</v>
      </c>
      <c r="E37" s="1">
        <v>1142</v>
      </c>
      <c r="F37" s="1">
        <v>1110</v>
      </c>
      <c r="G37" s="1">
        <v>951</v>
      </c>
      <c r="H37" s="1">
        <v>936</v>
      </c>
      <c r="I37" s="3">
        <v>984</v>
      </c>
      <c r="J37" s="3">
        <v>1004</v>
      </c>
      <c r="K37" s="3">
        <v>1030</v>
      </c>
    </row>
    <row r="38" spans="2:11" x14ac:dyDescent="0.2">
      <c r="C38" s="5" t="s">
        <v>121</v>
      </c>
      <c r="D38" s="196" t="s">
        <v>120</v>
      </c>
      <c r="E38" s="1">
        <v>729</v>
      </c>
      <c r="F38" s="1">
        <v>692</v>
      </c>
      <c r="G38" s="1">
        <v>472</v>
      </c>
      <c r="H38" s="1">
        <v>514</v>
      </c>
      <c r="I38" s="3">
        <v>604</v>
      </c>
      <c r="J38" s="3">
        <v>651</v>
      </c>
      <c r="K38" s="3">
        <v>662</v>
      </c>
    </row>
    <row r="39" spans="2:11" x14ac:dyDescent="0.15">
      <c r="D39" s="197"/>
    </row>
    <row r="40" spans="2:11" x14ac:dyDescent="0.2">
      <c r="B40" s="192" t="s">
        <v>230</v>
      </c>
      <c r="D40" s="197"/>
    </row>
    <row r="41" spans="2:11" s="194" customFormat="1" x14ac:dyDescent="0.2">
      <c r="C41" s="192" t="s">
        <v>117</v>
      </c>
      <c r="D41" s="195" t="s">
        <v>118</v>
      </c>
      <c r="E41" s="194">
        <v>2086</v>
      </c>
      <c r="F41" s="194">
        <v>1988</v>
      </c>
      <c r="G41" s="194">
        <v>1422</v>
      </c>
      <c r="H41" s="194">
        <v>1450</v>
      </c>
      <c r="I41" s="194">
        <v>1500</v>
      </c>
      <c r="J41" s="194">
        <v>1591</v>
      </c>
      <c r="K41" s="194">
        <v>1695</v>
      </c>
    </row>
    <row r="42" spans="2:11" x14ac:dyDescent="0.2">
      <c r="C42" s="5" t="s">
        <v>119</v>
      </c>
      <c r="D42" s="196" t="s">
        <v>120</v>
      </c>
      <c r="E42" s="3">
        <v>1364</v>
      </c>
      <c r="F42" s="3">
        <v>1305</v>
      </c>
      <c r="G42" s="3">
        <v>1033</v>
      </c>
      <c r="H42" s="3">
        <v>1039</v>
      </c>
      <c r="I42" s="3">
        <v>1018</v>
      </c>
      <c r="J42" s="3">
        <v>1005</v>
      </c>
      <c r="K42" s="3">
        <v>1033</v>
      </c>
    </row>
    <row r="43" spans="2:11" x14ac:dyDescent="0.2">
      <c r="C43" s="5" t="s">
        <v>121</v>
      </c>
      <c r="D43" s="196" t="s">
        <v>120</v>
      </c>
      <c r="E43" s="3">
        <v>722</v>
      </c>
      <c r="F43" s="3">
        <v>683</v>
      </c>
      <c r="G43" s="3">
        <v>389</v>
      </c>
      <c r="H43" s="3">
        <v>411</v>
      </c>
      <c r="I43" s="3">
        <v>483</v>
      </c>
      <c r="J43" s="3">
        <v>586</v>
      </c>
      <c r="K43" s="3">
        <v>662</v>
      </c>
    </row>
    <row r="44" spans="2:11" x14ac:dyDescent="0.15">
      <c r="D44" s="197"/>
    </row>
    <row r="45" spans="2:11" x14ac:dyDescent="0.2">
      <c r="B45" s="192" t="s">
        <v>128</v>
      </c>
      <c r="D45" s="197"/>
    </row>
    <row r="46" spans="2:11" s="194" customFormat="1" x14ac:dyDescent="0.2">
      <c r="C46" s="192" t="s">
        <v>117</v>
      </c>
      <c r="D46" s="195" t="s">
        <v>118</v>
      </c>
      <c r="E46" s="198">
        <v>110</v>
      </c>
      <c r="F46" s="198">
        <v>99</v>
      </c>
      <c r="G46" s="198">
        <v>78</v>
      </c>
      <c r="H46" s="198">
        <v>86</v>
      </c>
      <c r="I46" s="194">
        <v>98</v>
      </c>
      <c r="J46" s="194">
        <v>95</v>
      </c>
      <c r="K46" s="194">
        <v>92</v>
      </c>
    </row>
    <row r="47" spans="2:11" x14ac:dyDescent="0.2">
      <c r="B47" s="194"/>
      <c r="C47" s="5" t="s">
        <v>119</v>
      </c>
      <c r="D47" s="196" t="s">
        <v>120</v>
      </c>
      <c r="E47" s="1">
        <v>64</v>
      </c>
      <c r="F47" s="1">
        <v>56</v>
      </c>
      <c r="G47" s="1">
        <v>48</v>
      </c>
      <c r="H47" s="1">
        <v>50</v>
      </c>
      <c r="I47" s="3">
        <v>55</v>
      </c>
      <c r="J47" s="3">
        <v>46</v>
      </c>
      <c r="K47" s="3">
        <v>45</v>
      </c>
    </row>
    <row r="48" spans="2:11" x14ac:dyDescent="0.2">
      <c r="C48" s="5" t="s">
        <v>121</v>
      </c>
      <c r="D48" s="196" t="s">
        <v>120</v>
      </c>
      <c r="E48" s="3">
        <v>46</v>
      </c>
      <c r="F48" s="3">
        <v>43</v>
      </c>
      <c r="G48" s="3">
        <v>30</v>
      </c>
      <c r="H48" s="3">
        <v>36</v>
      </c>
      <c r="I48" s="3">
        <v>43</v>
      </c>
      <c r="J48" s="3">
        <v>49</v>
      </c>
      <c r="K48" s="3">
        <v>47</v>
      </c>
    </row>
    <row r="49" spans="1:11" x14ac:dyDescent="0.2">
      <c r="C49" s="5" t="s">
        <v>126</v>
      </c>
      <c r="D49" s="196" t="s">
        <v>127</v>
      </c>
      <c r="E49" s="1">
        <v>11</v>
      </c>
      <c r="F49" s="1">
        <v>10</v>
      </c>
      <c r="G49" s="1">
        <v>7</v>
      </c>
      <c r="H49" s="1">
        <v>8</v>
      </c>
      <c r="I49" s="3">
        <v>10</v>
      </c>
      <c r="J49" s="3">
        <v>10</v>
      </c>
      <c r="K49" s="3">
        <v>10</v>
      </c>
    </row>
    <row r="50" spans="1:11" ht="18" thickBot="1" x14ac:dyDescent="0.2">
      <c r="B50" s="4"/>
      <c r="C50" s="200"/>
      <c r="D50" s="201"/>
    </row>
    <row r="51" spans="1:11" x14ac:dyDescent="0.15">
      <c r="C51" s="194"/>
      <c r="E51" s="32" t="s">
        <v>843</v>
      </c>
      <c r="F51" s="32"/>
      <c r="G51" s="32"/>
      <c r="H51" s="32"/>
      <c r="I51" s="32"/>
      <c r="J51" s="32"/>
      <c r="K51" s="32"/>
    </row>
    <row r="52" spans="1:11" x14ac:dyDescent="0.2">
      <c r="A52" s="5"/>
      <c r="C52" s="194"/>
      <c r="E52" s="3" t="s">
        <v>473</v>
      </c>
    </row>
    <row r="53" spans="1:11" x14ac:dyDescent="0.15">
      <c r="E53" s="3" t="s">
        <v>474</v>
      </c>
    </row>
    <row r="92" spans="5:11" ht="18" thickBot="1" x14ac:dyDescent="0.2">
      <c r="E92" s="4"/>
      <c r="F92" s="4"/>
      <c r="G92" s="4"/>
      <c r="H92" s="4"/>
      <c r="I92" s="4"/>
      <c r="J92" s="4"/>
      <c r="K92" s="4"/>
    </row>
    <row r="93" spans="5:11" x14ac:dyDescent="0.15">
      <c r="E93" s="66" t="s">
        <v>472</v>
      </c>
    </row>
    <row r="94" spans="5:11" x14ac:dyDescent="0.15">
      <c r="E94" s="66" t="s">
        <v>473</v>
      </c>
    </row>
    <row r="95" spans="5:11" x14ac:dyDescent="0.15">
      <c r="E95" s="66" t="s">
        <v>474</v>
      </c>
    </row>
  </sheetData>
  <mergeCells count="1">
    <mergeCell ref="B6:K6"/>
  </mergeCells>
  <phoneticPr fontId="2"/>
  <pageMargins left="0.78740157480314965" right="0.78740157480314965" top="0.98425196850393704" bottom="0.98425196850393704" header="0.51181102362204722" footer="0.51181102362204722"/>
  <pageSetup paperSize="9" scale="61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18FF9-9B45-436D-B9BD-0DFC5447957C}">
  <sheetPr>
    <tabColor theme="3"/>
    <pageSetUpPr fitToPage="1"/>
  </sheetPr>
  <dimension ref="A1:M73"/>
  <sheetViews>
    <sheetView view="pageBreakPreview" topLeftCell="A4" zoomScale="85" zoomScaleNormal="75" zoomScaleSheetLayoutView="85" workbookViewId="0">
      <pane ySplit="7" topLeftCell="A11" activePane="bottomLeft" state="frozen"/>
      <selection pane="bottomLeft"/>
    </sheetView>
  </sheetViews>
  <sheetFormatPr defaultColWidth="13.375" defaultRowHeight="17.25" x14ac:dyDescent="0.15"/>
  <cols>
    <col min="1" max="1" width="13.375" style="66" customWidth="1"/>
    <col min="2" max="2" width="3.375" style="66" customWidth="1"/>
    <col min="3" max="3" width="7.125" style="66" customWidth="1"/>
    <col min="4" max="4" width="18.75" style="66" customWidth="1"/>
    <col min="5" max="5" width="14.625" style="66" customWidth="1"/>
    <col min="6" max="6" width="13.75" style="66" customWidth="1"/>
    <col min="7" max="7" width="13.75" style="202" customWidth="1"/>
    <col min="8" max="8" width="3" style="66" customWidth="1"/>
    <col min="9" max="9" width="7.125" style="66" customWidth="1"/>
    <col min="10" max="10" width="15.875" style="66" customWidth="1"/>
    <col min="11" max="11" width="14.625" style="66" customWidth="1"/>
    <col min="12" max="13" width="13.75" style="66" customWidth="1"/>
    <col min="14" max="16384" width="13.375" style="66"/>
  </cols>
  <sheetData>
    <row r="1" spans="1:13" x14ac:dyDescent="0.2">
      <c r="A1" s="74"/>
    </row>
    <row r="6" spans="1:13" x14ac:dyDescent="0.2">
      <c r="B6" s="366" t="s">
        <v>486</v>
      </c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</row>
    <row r="7" spans="1:13" ht="18" thickBot="1" x14ac:dyDescent="0.25">
      <c r="B7" s="79"/>
      <c r="C7" s="79"/>
      <c r="D7" s="79"/>
      <c r="E7" s="179" t="s">
        <v>563</v>
      </c>
      <c r="F7" s="79"/>
      <c r="G7" s="203"/>
      <c r="H7" s="79"/>
      <c r="I7" s="79"/>
      <c r="J7" s="79"/>
      <c r="K7" s="79"/>
      <c r="L7" s="79"/>
      <c r="M7" s="99" t="s">
        <v>131</v>
      </c>
    </row>
    <row r="8" spans="1:13" x14ac:dyDescent="0.15">
      <c r="B8" s="383" t="s">
        <v>129</v>
      </c>
      <c r="C8" s="383"/>
      <c r="D8" s="384"/>
      <c r="E8" s="85"/>
      <c r="F8" s="69"/>
      <c r="G8" s="204"/>
      <c r="H8" s="382" t="s">
        <v>564</v>
      </c>
      <c r="I8" s="383"/>
      <c r="J8" s="384"/>
      <c r="K8" s="85"/>
      <c r="L8" s="69"/>
      <c r="M8" s="69"/>
    </row>
    <row r="9" spans="1:13" x14ac:dyDescent="0.2">
      <c r="B9" s="386"/>
      <c r="C9" s="386"/>
      <c r="D9" s="380"/>
      <c r="E9" s="121" t="s">
        <v>565</v>
      </c>
      <c r="F9" s="371" t="s">
        <v>132</v>
      </c>
      <c r="G9" s="405" t="s">
        <v>133</v>
      </c>
      <c r="H9" s="385"/>
      <c r="I9" s="386"/>
      <c r="J9" s="380"/>
      <c r="K9" s="121" t="s">
        <v>565</v>
      </c>
      <c r="L9" s="371" t="s">
        <v>132</v>
      </c>
      <c r="M9" s="369" t="s">
        <v>133</v>
      </c>
    </row>
    <row r="10" spans="1:13" x14ac:dyDescent="0.2">
      <c r="B10" s="69"/>
      <c r="C10" s="69"/>
      <c r="D10" s="69"/>
      <c r="E10" s="284" t="s">
        <v>130</v>
      </c>
      <c r="F10" s="372"/>
      <c r="G10" s="406"/>
      <c r="H10" s="370"/>
      <c r="I10" s="387"/>
      <c r="J10" s="381"/>
      <c r="K10" s="284" t="s">
        <v>130</v>
      </c>
      <c r="L10" s="372"/>
      <c r="M10" s="370"/>
    </row>
    <row r="11" spans="1:13" x14ac:dyDescent="0.15">
      <c r="E11" s="85"/>
      <c r="G11" s="205"/>
      <c r="K11" s="85"/>
    </row>
    <row r="12" spans="1:13" ht="18" customHeight="1" x14ac:dyDescent="0.2">
      <c r="C12" s="403" t="s">
        <v>674</v>
      </c>
      <c r="D12" s="404"/>
      <c r="E12" s="66">
        <v>54213</v>
      </c>
      <c r="F12" s="66">
        <v>14403</v>
      </c>
      <c r="G12" s="206">
        <v>39810</v>
      </c>
      <c r="J12" s="73"/>
    </row>
    <row r="13" spans="1:13" ht="18" customHeight="1" x14ac:dyDescent="0.2">
      <c r="C13" s="403" t="s">
        <v>827</v>
      </c>
      <c r="D13" s="404"/>
      <c r="E13" s="66">
        <v>55515</v>
      </c>
      <c r="F13" s="66">
        <v>15975</v>
      </c>
      <c r="G13" s="206">
        <v>39538</v>
      </c>
      <c r="J13" s="73"/>
    </row>
    <row r="14" spans="1:13" ht="18" customHeight="1" x14ac:dyDescent="0.2">
      <c r="C14" s="403" t="s">
        <v>877</v>
      </c>
      <c r="D14" s="404"/>
      <c r="E14" s="66">
        <f>SUM(E17:E69)+SUM(K17:K66)</f>
        <v>55979</v>
      </c>
      <c r="F14" s="66">
        <f>SUM(F17:F69)+SUM(L17:L66)</f>
        <v>16588</v>
      </c>
      <c r="G14" s="206">
        <f>SUM(G17:G69)+SUM(M17:M66)</f>
        <v>39392</v>
      </c>
      <c r="J14" s="73"/>
    </row>
    <row r="15" spans="1:13" ht="18" customHeight="1" x14ac:dyDescent="0.2">
      <c r="C15" s="109"/>
      <c r="D15" s="185"/>
      <c r="E15" s="207"/>
      <c r="F15" s="185"/>
      <c r="G15" s="208"/>
      <c r="J15" s="73"/>
    </row>
    <row r="16" spans="1:13" ht="18" customHeight="1" x14ac:dyDescent="0.2">
      <c r="C16" s="74" t="s">
        <v>675</v>
      </c>
      <c r="D16" s="73"/>
      <c r="G16" s="206"/>
      <c r="I16" s="209"/>
      <c r="J16" s="210"/>
      <c r="K16" s="211"/>
      <c r="L16" s="209"/>
      <c r="M16" s="209"/>
    </row>
    <row r="17" spans="3:13" ht="18" customHeight="1" x14ac:dyDescent="0.2">
      <c r="D17" s="74" t="s">
        <v>676</v>
      </c>
      <c r="E17" s="329">
        <v>3335</v>
      </c>
      <c r="F17" s="330">
        <v>792</v>
      </c>
      <c r="G17" s="205">
        <v>2543</v>
      </c>
      <c r="I17" s="209"/>
      <c r="J17" s="74" t="s">
        <v>718</v>
      </c>
      <c r="K17" s="85">
        <v>260</v>
      </c>
      <c r="L17" s="66">
        <v>53</v>
      </c>
      <c r="M17" s="66">
        <v>207</v>
      </c>
    </row>
    <row r="18" spans="3:13" ht="18" customHeight="1" x14ac:dyDescent="0.2">
      <c r="D18" s="74" t="s">
        <v>677</v>
      </c>
      <c r="E18" s="329">
        <v>3244</v>
      </c>
      <c r="F18" s="330">
        <v>597</v>
      </c>
      <c r="G18" s="205">
        <v>2647</v>
      </c>
      <c r="J18" s="74" t="s">
        <v>719</v>
      </c>
      <c r="K18" s="85">
        <v>195</v>
      </c>
      <c r="L18" s="96">
        <v>59</v>
      </c>
      <c r="M18" s="66">
        <v>136</v>
      </c>
    </row>
    <row r="19" spans="3:13" ht="18" customHeight="1" x14ac:dyDescent="0.2">
      <c r="D19" s="74" t="s">
        <v>678</v>
      </c>
      <c r="E19" s="329">
        <v>520</v>
      </c>
      <c r="F19" s="330">
        <v>182</v>
      </c>
      <c r="G19" s="205">
        <v>338</v>
      </c>
      <c r="J19" s="74" t="s">
        <v>720</v>
      </c>
      <c r="K19" s="85">
        <v>1409</v>
      </c>
      <c r="L19" s="96">
        <v>450</v>
      </c>
      <c r="M19" s="66">
        <v>959</v>
      </c>
    </row>
    <row r="20" spans="3:13" ht="18" customHeight="1" x14ac:dyDescent="0.15">
      <c r="E20" s="85"/>
      <c r="G20" s="206"/>
      <c r="I20" s="209"/>
      <c r="J20" s="66" t="s">
        <v>721</v>
      </c>
      <c r="K20" s="85">
        <v>67</v>
      </c>
      <c r="L20" s="96">
        <v>9</v>
      </c>
      <c r="M20" s="66">
        <v>57</v>
      </c>
    </row>
    <row r="21" spans="3:13" ht="18" customHeight="1" x14ac:dyDescent="0.2">
      <c r="C21" s="74" t="s">
        <v>679</v>
      </c>
      <c r="D21" s="73"/>
      <c r="G21" s="206"/>
      <c r="I21" s="209"/>
      <c r="J21" s="209"/>
      <c r="K21" s="85"/>
      <c r="L21" s="96"/>
    </row>
    <row r="22" spans="3:13" ht="18" customHeight="1" x14ac:dyDescent="0.2">
      <c r="C22" s="74"/>
      <c r="D22" s="66" t="s">
        <v>680</v>
      </c>
      <c r="E22" s="85">
        <v>145</v>
      </c>
      <c r="F22" s="66">
        <v>53</v>
      </c>
      <c r="G22" s="206">
        <v>92</v>
      </c>
      <c r="I22" s="209"/>
      <c r="J22" s="209"/>
      <c r="K22" s="85"/>
      <c r="L22" s="96"/>
    </row>
    <row r="23" spans="3:13" ht="18" customHeight="1" x14ac:dyDescent="0.2">
      <c r="D23" s="74" t="s">
        <v>681</v>
      </c>
      <c r="E23" s="85">
        <v>209</v>
      </c>
      <c r="F23" s="96">
        <v>35</v>
      </c>
      <c r="G23" s="206">
        <v>174</v>
      </c>
      <c r="I23" s="209"/>
      <c r="J23" s="74" t="s">
        <v>722</v>
      </c>
      <c r="K23" s="85">
        <v>47</v>
      </c>
      <c r="L23" s="96">
        <v>13</v>
      </c>
      <c r="M23" s="66">
        <v>34</v>
      </c>
    </row>
    <row r="24" spans="3:13" ht="18" customHeight="1" x14ac:dyDescent="0.2">
      <c r="D24" s="74" t="s">
        <v>682</v>
      </c>
      <c r="E24" s="85">
        <v>101</v>
      </c>
      <c r="F24" s="96">
        <v>21</v>
      </c>
      <c r="G24" s="206">
        <v>80</v>
      </c>
      <c r="I24" s="209"/>
      <c r="J24" s="74" t="s">
        <v>723</v>
      </c>
      <c r="K24" s="85">
        <v>80</v>
      </c>
      <c r="L24" s="96">
        <v>8</v>
      </c>
      <c r="M24" s="66">
        <v>72</v>
      </c>
    </row>
    <row r="25" spans="3:13" ht="18" customHeight="1" x14ac:dyDescent="0.2">
      <c r="D25" s="74" t="s">
        <v>683</v>
      </c>
      <c r="E25" s="85">
        <v>1723</v>
      </c>
      <c r="F25" s="96">
        <v>481</v>
      </c>
      <c r="G25" s="206">
        <v>1242</v>
      </c>
      <c r="J25" s="74" t="s">
        <v>724</v>
      </c>
      <c r="K25" s="85">
        <v>157</v>
      </c>
      <c r="L25" s="96">
        <v>19</v>
      </c>
      <c r="M25" s="66">
        <v>138</v>
      </c>
    </row>
    <row r="26" spans="3:13" ht="18" customHeight="1" x14ac:dyDescent="0.2">
      <c r="D26" s="74"/>
      <c r="E26" s="85"/>
      <c r="F26" s="96"/>
      <c r="G26" s="212"/>
      <c r="J26" s="66" t="s">
        <v>725</v>
      </c>
      <c r="K26" s="85">
        <v>49</v>
      </c>
      <c r="L26" s="96">
        <v>8</v>
      </c>
      <c r="M26" s="66">
        <v>42</v>
      </c>
    </row>
    <row r="27" spans="3:13" ht="18" customHeight="1" x14ac:dyDescent="0.2">
      <c r="D27" s="74" t="s">
        <v>684</v>
      </c>
      <c r="E27" s="85">
        <v>526</v>
      </c>
      <c r="F27" s="66">
        <v>86</v>
      </c>
      <c r="G27" s="205">
        <v>440</v>
      </c>
      <c r="J27" s="209"/>
      <c r="K27" s="85"/>
      <c r="L27" s="96"/>
    </row>
    <row r="28" spans="3:13" ht="18" customHeight="1" x14ac:dyDescent="0.2">
      <c r="D28" s="74" t="s">
        <v>685</v>
      </c>
      <c r="E28" s="85">
        <v>538</v>
      </c>
      <c r="F28" s="96">
        <v>113</v>
      </c>
      <c r="G28" s="205">
        <v>425</v>
      </c>
      <c r="J28" s="74" t="s">
        <v>726</v>
      </c>
      <c r="K28" s="85">
        <v>47</v>
      </c>
      <c r="L28" s="96">
        <v>4</v>
      </c>
      <c r="M28" s="66">
        <v>44</v>
      </c>
    </row>
    <row r="29" spans="3:13" ht="18" customHeight="1" x14ac:dyDescent="0.2">
      <c r="D29" s="74" t="s">
        <v>686</v>
      </c>
      <c r="E29" s="85">
        <v>288</v>
      </c>
      <c r="F29" s="96">
        <v>40</v>
      </c>
      <c r="G29" s="205">
        <v>247</v>
      </c>
      <c r="J29" s="74" t="s">
        <v>727</v>
      </c>
      <c r="K29" s="85">
        <v>475</v>
      </c>
      <c r="L29" s="96">
        <v>102</v>
      </c>
      <c r="M29" s="66">
        <v>373</v>
      </c>
    </row>
    <row r="30" spans="3:13" ht="18" customHeight="1" x14ac:dyDescent="0.2">
      <c r="D30" s="74" t="s">
        <v>687</v>
      </c>
      <c r="E30" s="85">
        <v>227</v>
      </c>
      <c r="F30" s="96">
        <v>50</v>
      </c>
      <c r="G30" s="205">
        <v>177</v>
      </c>
      <c r="J30" s="74" t="s">
        <v>728</v>
      </c>
      <c r="K30" s="85">
        <v>62</v>
      </c>
      <c r="L30" s="96">
        <v>17</v>
      </c>
      <c r="M30" s="66">
        <v>45</v>
      </c>
    </row>
    <row r="31" spans="3:13" ht="18" customHeight="1" x14ac:dyDescent="0.2">
      <c r="D31" s="74"/>
      <c r="E31" s="85"/>
      <c r="F31" s="96"/>
      <c r="G31" s="205"/>
      <c r="J31" s="66" t="s">
        <v>729</v>
      </c>
      <c r="K31" s="85">
        <v>1126</v>
      </c>
      <c r="L31" s="96">
        <v>538</v>
      </c>
      <c r="M31" s="66">
        <v>589</v>
      </c>
    </row>
    <row r="32" spans="3:13" ht="18" customHeight="1" x14ac:dyDescent="0.2">
      <c r="D32" s="74" t="s">
        <v>688</v>
      </c>
      <c r="E32" s="85">
        <v>97</v>
      </c>
      <c r="F32" s="96">
        <v>21</v>
      </c>
      <c r="G32" s="205">
        <v>75</v>
      </c>
      <c r="J32" s="209"/>
      <c r="K32" s="85"/>
      <c r="L32" s="96"/>
    </row>
    <row r="33" spans="4:13" ht="18" customHeight="1" x14ac:dyDescent="0.2">
      <c r="D33" s="74" t="s">
        <v>689</v>
      </c>
      <c r="E33" s="85">
        <v>619</v>
      </c>
      <c r="F33" s="66">
        <v>92</v>
      </c>
      <c r="G33" s="205">
        <v>527</v>
      </c>
      <c r="J33" s="74" t="s">
        <v>730</v>
      </c>
      <c r="K33" s="85">
        <v>44</v>
      </c>
      <c r="L33" s="96">
        <v>8</v>
      </c>
      <c r="M33" s="66">
        <v>36</v>
      </c>
    </row>
    <row r="34" spans="4:13" ht="18" customHeight="1" x14ac:dyDescent="0.2">
      <c r="D34" s="74" t="s">
        <v>690</v>
      </c>
      <c r="E34" s="85">
        <v>35</v>
      </c>
      <c r="F34" s="96">
        <v>6</v>
      </c>
      <c r="G34" s="205">
        <v>29</v>
      </c>
      <c r="J34" s="74" t="s">
        <v>731</v>
      </c>
      <c r="K34" s="85">
        <v>170</v>
      </c>
      <c r="L34" s="96">
        <v>42</v>
      </c>
      <c r="M34" s="66">
        <v>128</v>
      </c>
    </row>
    <row r="35" spans="4:13" ht="18" customHeight="1" x14ac:dyDescent="0.2">
      <c r="D35" s="74" t="s">
        <v>691</v>
      </c>
      <c r="E35" s="85">
        <v>382</v>
      </c>
      <c r="F35" s="96">
        <v>76</v>
      </c>
      <c r="G35" s="205">
        <v>306</v>
      </c>
      <c r="J35" s="74" t="s">
        <v>732</v>
      </c>
      <c r="K35" s="85">
        <v>656</v>
      </c>
      <c r="L35" s="96">
        <v>589</v>
      </c>
      <c r="M35" s="66">
        <v>67</v>
      </c>
    </row>
    <row r="36" spans="4:13" ht="18" customHeight="1" x14ac:dyDescent="0.2">
      <c r="D36" s="74"/>
      <c r="E36" s="85"/>
      <c r="F36" s="96"/>
      <c r="G36" s="205"/>
      <c r="J36" s="66" t="s">
        <v>733</v>
      </c>
      <c r="K36" s="85">
        <v>52</v>
      </c>
      <c r="L36" s="96">
        <v>6</v>
      </c>
      <c r="M36" s="66">
        <v>47</v>
      </c>
    </row>
    <row r="37" spans="4:13" ht="18" customHeight="1" x14ac:dyDescent="0.2">
      <c r="D37" s="74" t="s">
        <v>692</v>
      </c>
      <c r="E37" s="85">
        <v>871</v>
      </c>
      <c r="F37" s="96">
        <v>145</v>
      </c>
      <c r="G37" s="205">
        <v>726</v>
      </c>
      <c r="J37" s="209"/>
      <c r="K37" s="85"/>
      <c r="L37" s="96"/>
    </row>
    <row r="38" spans="4:13" ht="18" customHeight="1" x14ac:dyDescent="0.2">
      <c r="D38" s="74" t="s">
        <v>693</v>
      </c>
      <c r="E38" s="85">
        <v>62</v>
      </c>
      <c r="F38" s="96">
        <v>13</v>
      </c>
      <c r="G38" s="205">
        <v>49</v>
      </c>
      <c r="J38" s="74" t="s">
        <v>734</v>
      </c>
      <c r="K38" s="85">
        <v>9</v>
      </c>
      <c r="L38" s="96">
        <v>3</v>
      </c>
      <c r="M38" s="66">
        <v>5</v>
      </c>
    </row>
    <row r="39" spans="4:13" ht="18" customHeight="1" x14ac:dyDescent="0.2">
      <c r="D39" s="74" t="s">
        <v>694</v>
      </c>
      <c r="E39" s="85">
        <v>605</v>
      </c>
      <c r="F39" s="66">
        <v>127</v>
      </c>
      <c r="G39" s="205">
        <v>478</v>
      </c>
      <c r="J39" s="74" t="s">
        <v>735</v>
      </c>
      <c r="K39" s="85">
        <v>47</v>
      </c>
      <c r="L39" s="96">
        <v>6</v>
      </c>
      <c r="M39" s="66">
        <v>40</v>
      </c>
    </row>
    <row r="40" spans="4:13" ht="18" customHeight="1" x14ac:dyDescent="0.2">
      <c r="D40" s="74" t="s">
        <v>695</v>
      </c>
      <c r="E40" s="85">
        <v>415</v>
      </c>
      <c r="F40" s="96">
        <v>103</v>
      </c>
      <c r="G40" s="205">
        <v>312</v>
      </c>
      <c r="J40" s="74" t="s">
        <v>736</v>
      </c>
      <c r="K40" s="85">
        <v>99</v>
      </c>
      <c r="L40" s="96">
        <v>28</v>
      </c>
      <c r="M40" s="66">
        <v>72</v>
      </c>
    </row>
    <row r="41" spans="4:13" ht="18" customHeight="1" x14ac:dyDescent="0.2">
      <c r="D41" s="74"/>
      <c r="E41" s="85"/>
      <c r="F41" s="96"/>
      <c r="G41" s="205"/>
      <c r="J41" s="66" t="s">
        <v>737</v>
      </c>
      <c r="K41" s="85">
        <v>5</v>
      </c>
      <c r="L41" s="96">
        <v>1</v>
      </c>
      <c r="M41" s="66">
        <v>4</v>
      </c>
    </row>
    <row r="42" spans="4:13" ht="18" customHeight="1" x14ac:dyDescent="0.2">
      <c r="D42" s="74" t="s">
        <v>696</v>
      </c>
      <c r="E42" s="85">
        <v>1684</v>
      </c>
      <c r="F42" s="96">
        <v>334</v>
      </c>
      <c r="G42" s="205">
        <v>1350</v>
      </c>
      <c r="J42" s="74"/>
      <c r="K42" s="85"/>
      <c r="L42" s="96"/>
    </row>
    <row r="43" spans="4:13" ht="18" customHeight="1" x14ac:dyDescent="0.2">
      <c r="D43" s="74" t="s">
        <v>697</v>
      </c>
      <c r="E43" s="85">
        <v>196</v>
      </c>
      <c r="F43" s="96">
        <v>42</v>
      </c>
      <c r="G43" s="205">
        <v>154</v>
      </c>
      <c r="J43" s="74" t="s">
        <v>738</v>
      </c>
      <c r="K43" s="85">
        <v>15</v>
      </c>
      <c r="L43" s="96">
        <v>4</v>
      </c>
      <c r="M43" s="66">
        <v>12</v>
      </c>
    </row>
    <row r="44" spans="4:13" ht="18" customHeight="1" x14ac:dyDescent="0.2">
      <c r="D44" s="74" t="s">
        <v>698</v>
      </c>
      <c r="E44" s="85">
        <v>529</v>
      </c>
      <c r="F44" s="96">
        <v>105</v>
      </c>
      <c r="G44" s="205">
        <v>424</v>
      </c>
      <c r="J44" s="74" t="s">
        <v>739</v>
      </c>
      <c r="K44" s="85">
        <v>11</v>
      </c>
      <c r="L44" s="96">
        <v>2</v>
      </c>
      <c r="M44" s="66">
        <v>10</v>
      </c>
    </row>
    <row r="45" spans="4:13" ht="18" customHeight="1" x14ac:dyDescent="0.2">
      <c r="D45" s="74"/>
      <c r="E45" s="85"/>
      <c r="F45" s="96"/>
      <c r="G45" s="205"/>
      <c r="J45" s="74" t="s">
        <v>740</v>
      </c>
      <c r="K45" s="85">
        <v>2</v>
      </c>
      <c r="L45" s="96">
        <v>1</v>
      </c>
      <c r="M45" s="66">
        <v>1</v>
      </c>
    </row>
    <row r="46" spans="4:13" ht="18" customHeight="1" x14ac:dyDescent="0.2">
      <c r="D46" s="74" t="s">
        <v>699</v>
      </c>
      <c r="E46" s="85">
        <v>329</v>
      </c>
      <c r="F46" s="66">
        <v>87</v>
      </c>
      <c r="G46" s="205">
        <v>242</v>
      </c>
      <c r="J46" s="66" t="s">
        <v>741</v>
      </c>
      <c r="K46" s="85">
        <v>11</v>
      </c>
      <c r="L46" s="96">
        <v>3</v>
      </c>
      <c r="M46" s="66">
        <v>8</v>
      </c>
    </row>
    <row r="47" spans="4:13" ht="18" customHeight="1" x14ac:dyDescent="0.2">
      <c r="D47" s="74" t="s">
        <v>700</v>
      </c>
      <c r="E47" s="85">
        <v>153</v>
      </c>
      <c r="F47" s="96">
        <v>48</v>
      </c>
      <c r="G47" s="205">
        <v>105</v>
      </c>
      <c r="J47" s="209"/>
      <c r="K47" s="85"/>
      <c r="L47" s="96"/>
    </row>
    <row r="48" spans="4:13" ht="18" customHeight="1" x14ac:dyDescent="0.2">
      <c r="D48" s="74" t="s">
        <v>701</v>
      </c>
      <c r="E48" s="85">
        <v>283</v>
      </c>
      <c r="F48" s="96">
        <v>83</v>
      </c>
      <c r="G48" s="205">
        <v>201</v>
      </c>
      <c r="J48" s="74" t="s">
        <v>742</v>
      </c>
      <c r="K48" s="85">
        <v>7</v>
      </c>
      <c r="L48" s="96">
        <v>2</v>
      </c>
      <c r="M48" s="66">
        <v>5</v>
      </c>
    </row>
    <row r="49" spans="3:13" ht="18" customHeight="1" x14ac:dyDescent="0.2">
      <c r="E49" s="85"/>
      <c r="G49" s="205"/>
      <c r="J49" s="74" t="s">
        <v>743</v>
      </c>
      <c r="K49" s="85">
        <v>248</v>
      </c>
      <c r="L49" s="96">
        <v>128</v>
      </c>
      <c r="M49" s="66">
        <v>120</v>
      </c>
    </row>
    <row r="50" spans="3:13" ht="18" customHeight="1" x14ac:dyDescent="0.2">
      <c r="C50" s="74" t="s">
        <v>702</v>
      </c>
      <c r="D50" s="73"/>
      <c r="E50" s="85"/>
      <c r="G50" s="206"/>
      <c r="J50" s="74" t="s">
        <v>744</v>
      </c>
      <c r="K50" s="85">
        <v>7</v>
      </c>
      <c r="L50" s="96">
        <v>2</v>
      </c>
      <c r="M50" s="66">
        <v>5</v>
      </c>
    </row>
    <row r="51" spans="3:13" ht="18" customHeight="1" x14ac:dyDescent="0.2">
      <c r="D51" s="74" t="s">
        <v>170</v>
      </c>
      <c r="E51" s="85">
        <v>2233</v>
      </c>
      <c r="F51" s="96">
        <v>787</v>
      </c>
      <c r="G51" s="205">
        <v>1446</v>
      </c>
      <c r="J51" s="66" t="s">
        <v>745</v>
      </c>
      <c r="K51" s="85">
        <v>104</v>
      </c>
      <c r="L51" s="213">
        <v>26</v>
      </c>
      <c r="M51" s="66">
        <v>78</v>
      </c>
    </row>
    <row r="52" spans="3:13" ht="18" customHeight="1" x14ac:dyDescent="0.2">
      <c r="D52" s="74" t="s">
        <v>703</v>
      </c>
      <c r="E52" s="85">
        <v>161</v>
      </c>
      <c r="F52" s="96">
        <v>56</v>
      </c>
      <c r="G52" s="205">
        <v>105</v>
      </c>
      <c r="J52" s="209"/>
      <c r="K52" s="85"/>
      <c r="L52" s="96"/>
    </row>
    <row r="53" spans="3:13" ht="18" customHeight="1" x14ac:dyDescent="0.2">
      <c r="D53" s="74" t="s">
        <v>704</v>
      </c>
      <c r="E53" s="85">
        <v>15953</v>
      </c>
      <c r="F53" s="96">
        <v>5949</v>
      </c>
      <c r="G53" s="205">
        <v>10004</v>
      </c>
      <c r="J53" s="74" t="s">
        <v>746</v>
      </c>
      <c r="K53" s="85">
        <v>13</v>
      </c>
      <c r="L53" s="96">
        <v>8</v>
      </c>
      <c r="M53" s="66">
        <v>5</v>
      </c>
    </row>
    <row r="54" spans="3:13" ht="18" customHeight="1" x14ac:dyDescent="0.2">
      <c r="D54" s="74"/>
      <c r="E54" s="85"/>
      <c r="F54" s="96"/>
      <c r="G54" s="205"/>
      <c r="J54" s="74" t="s">
        <v>747</v>
      </c>
      <c r="K54" s="85">
        <v>16</v>
      </c>
      <c r="L54" s="96">
        <v>6</v>
      </c>
      <c r="M54" s="66">
        <v>10</v>
      </c>
    </row>
    <row r="55" spans="3:13" ht="18" customHeight="1" x14ac:dyDescent="0.2">
      <c r="D55" s="74" t="s">
        <v>705</v>
      </c>
      <c r="E55" s="85">
        <v>1678</v>
      </c>
      <c r="F55" s="96">
        <v>354</v>
      </c>
      <c r="G55" s="205">
        <v>1324</v>
      </c>
      <c r="J55" s="74" t="s">
        <v>748</v>
      </c>
      <c r="K55" s="85">
        <v>62</v>
      </c>
      <c r="L55" s="96">
        <v>6</v>
      </c>
      <c r="M55" s="66">
        <v>56</v>
      </c>
    </row>
    <row r="56" spans="3:13" ht="18" customHeight="1" x14ac:dyDescent="0.2">
      <c r="D56" s="74" t="s">
        <v>706</v>
      </c>
      <c r="E56" s="85">
        <v>1893</v>
      </c>
      <c r="F56" s="66">
        <v>586</v>
      </c>
      <c r="G56" s="205">
        <v>1306</v>
      </c>
      <c r="J56" s="66" t="s">
        <v>749</v>
      </c>
      <c r="K56" s="85">
        <v>79</v>
      </c>
      <c r="L56" s="96">
        <v>32</v>
      </c>
      <c r="M56" s="66">
        <v>47</v>
      </c>
    </row>
    <row r="57" spans="3:13" ht="18" customHeight="1" x14ac:dyDescent="0.2">
      <c r="D57" s="74" t="s">
        <v>707</v>
      </c>
      <c r="E57" s="85">
        <v>2216</v>
      </c>
      <c r="F57" s="96">
        <v>257</v>
      </c>
      <c r="G57" s="205">
        <v>1959</v>
      </c>
      <c r="K57" s="85"/>
      <c r="L57" s="96"/>
    </row>
    <row r="58" spans="3:13" ht="18" customHeight="1" x14ac:dyDescent="0.2">
      <c r="D58" s="74" t="s">
        <v>708</v>
      </c>
      <c r="E58" s="85">
        <v>2407</v>
      </c>
      <c r="F58" s="96">
        <v>767</v>
      </c>
      <c r="G58" s="205">
        <v>1640</v>
      </c>
      <c r="J58" s="74" t="s">
        <v>750</v>
      </c>
      <c r="K58" s="85">
        <v>4</v>
      </c>
      <c r="L58" s="96">
        <v>1</v>
      </c>
      <c r="M58" s="66">
        <v>3</v>
      </c>
    </row>
    <row r="59" spans="3:13" ht="18" customHeight="1" x14ac:dyDescent="0.2">
      <c r="D59" s="74" t="s">
        <v>709</v>
      </c>
      <c r="E59" s="85">
        <v>71</v>
      </c>
      <c r="F59" s="96">
        <v>22</v>
      </c>
      <c r="G59" s="205">
        <v>50</v>
      </c>
      <c r="J59" s="74" t="s">
        <v>751</v>
      </c>
      <c r="K59" s="85">
        <v>362</v>
      </c>
      <c r="L59" s="96">
        <v>297</v>
      </c>
      <c r="M59" s="66">
        <v>65</v>
      </c>
    </row>
    <row r="60" spans="3:13" ht="18" customHeight="1" x14ac:dyDescent="0.2">
      <c r="D60" s="74"/>
      <c r="E60" s="85"/>
      <c r="F60" s="96"/>
      <c r="G60" s="205"/>
      <c r="J60" s="74" t="s">
        <v>752</v>
      </c>
      <c r="K60" s="85">
        <v>38</v>
      </c>
      <c r="L60" s="96">
        <v>5</v>
      </c>
      <c r="M60" s="66">
        <v>33</v>
      </c>
    </row>
    <row r="61" spans="3:13" ht="18" customHeight="1" x14ac:dyDescent="0.2">
      <c r="D61" s="74" t="s">
        <v>710</v>
      </c>
      <c r="E61" s="85">
        <v>497</v>
      </c>
      <c r="F61" s="96">
        <v>110</v>
      </c>
      <c r="G61" s="205">
        <v>387</v>
      </c>
      <c r="J61" s="66" t="s">
        <v>753</v>
      </c>
      <c r="K61" s="85">
        <v>41</v>
      </c>
      <c r="L61" s="96">
        <v>9</v>
      </c>
      <c r="M61" s="66">
        <v>31</v>
      </c>
    </row>
    <row r="62" spans="3:13" ht="18" customHeight="1" x14ac:dyDescent="0.2">
      <c r="D62" s="74" t="s">
        <v>711</v>
      </c>
      <c r="E62" s="85">
        <v>275</v>
      </c>
      <c r="F62" s="96">
        <v>69</v>
      </c>
      <c r="G62" s="205">
        <v>206</v>
      </c>
      <c r="K62" s="85"/>
      <c r="L62" s="96"/>
    </row>
    <row r="63" spans="3:13" ht="18" customHeight="1" x14ac:dyDescent="0.2">
      <c r="D63" s="74" t="s">
        <v>712</v>
      </c>
      <c r="E63" s="85">
        <v>266</v>
      </c>
      <c r="F63" s="96">
        <v>79</v>
      </c>
      <c r="G63" s="205">
        <v>187</v>
      </c>
      <c r="J63" s="74" t="s">
        <v>754</v>
      </c>
      <c r="K63" s="85">
        <v>59</v>
      </c>
      <c r="L63" s="96">
        <v>5</v>
      </c>
      <c r="M63" s="66">
        <v>54</v>
      </c>
    </row>
    <row r="64" spans="3:13" ht="18" customHeight="1" x14ac:dyDescent="0.2">
      <c r="D64" s="74" t="s">
        <v>713</v>
      </c>
      <c r="E64" s="85">
        <v>1332</v>
      </c>
      <c r="F64" s="96">
        <v>320</v>
      </c>
      <c r="G64" s="205">
        <v>1012</v>
      </c>
      <c r="J64" s="74" t="s">
        <v>755</v>
      </c>
      <c r="K64" s="85">
        <v>190</v>
      </c>
      <c r="L64" s="96">
        <v>54</v>
      </c>
      <c r="M64" s="66">
        <v>136</v>
      </c>
    </row>
    <row r="65" spans="1:13" ht="18" customHeight="1" x14ac:dyDescent="0.2">
      <c r="D65" s="74"/>
      <c r="E65" s="85"/>
      <c r="F65" s="96"/>
      <c r="G65" s="205"/>
      <c r="J65" s="74" t="s">
        <v>756</v>
      </c>
      <c r="K65" s="85">
        <v>25</v>
      </c>
      <c r="L65" s="96">
        <v>6</v>
      </c>
      <c r="M65" s="66">
        <v>19</v>
      </c>
    </row>
    <row r="66" spans="1:13" ht="18" customHeight="1" x14ac:dyDescent="0.2">
      <c r="D66" s="74" t="s">
        <v>714</v>
      </c>
      <c r="E66" s="85">
        <v>517</v>
      </c>
      <c r="F66" s="96">
        <v>90</v>
      </c>
      <c r="G66" s="205">
        <v>427</v>
      </c>
      <c r="J66" s="66" t="s">
        <v>757</v>
      </c>
      <c r="K66" s="85">
        <v>839</v>
      </c>
      <c r="L66" s="96">
        <v>366</v>
      </c>
      <c r="M66" s="66">
        <v>473</v>
      </c>
    </row>
    <row r="67" spans="1:13" ht="18" customHeight="1" x14ac:dyDescent="0.2">
      <c r="D67" s="74" t="s">
        <v>715</v>
      </c>
      <c r="E67" s="85">
        <v>1103</v>
      </c>
      <c r="F67" s="96">
        <v>247</v>
      </c>
      <c r="G67" s="205">
        <v>856</v>
      </c>
      <c r="J67" s="73"/>
      <c r="L67" s="96"/>
      <c r="M67" s="96"/>
    </row>
    <row r="68" spans="1:13" ht="18" customHeight="1" x14ac:dyDescent="0.2">
      <c r="D68" s="74" t="s">
        <v>716</v>
      </c>
      <c r="E68" s="85">
        <v>948</v>
      </c>
      <c r="F68" s="66">
        <v>217</v>
      </c>
      <c r="G68" s="205">
        <v>731</v>
      </c>
      <c r="J68" s="73"/>
      <c r="L68" s="96"/>
      <c r="M68" s="96"/>
    </row>
    <row r="69" spans="1:13" ht="18" customHeight="1" x14ac:dyDescent="0.2">
      <c r="D69" s="74" t="s">
        <v>717</v>
      </c>
      <c r="E69" s="85">
        <v>124</v>
      </c>
      <c r="F69" s="96">
        <v>20</v>
      </c>
      <c r="G69" s="205">
        <v>103</v>
      </c>
      <c r="J69" s="73"/>
    </row>
    <row r="70" spans="1:13" ht="18" thickBot="1" x14ac:dyDescent="0.25">
      <c r="A70" s="74"/>
      <c r="B70" s="79"/>
      <c r="C70" s="79"/>
      <c r="D70" s="79"/>
      <c r="E70" s="112"/>
      <c r="F70" s="79"/>
      <c r="G70" s="214"/>
      <c r="H70" s="112"/>
      <c r="I70" s="79"/>
      <c r="J70" s="80"/>
      <c r="K70" s="79"/>
      <c r="L70" s="79"/>
      <c r="M70" s="79"/>
    </row>
    <row r="71" spans="1:13" x14ac:dyDescent="0.15">
      <c r="E71" s="66" t="s">
        <v>951</v>
      </c>
      <c r="G71" s="215"/>
    </row>
    <row r="72" spans="1:13" ht="18" customHeight="1" x14ac:dyDescent="0.15">
      <c r="E72" s="66" t="s">
        <v>952</v>
      </c>
    </row>
    <row r="73" spans="1:13" x14ac:dyDescent="0.2">
      <c r="E73" s="74" t="s">
        <v>655</v>
      </c>
      <c r="G73" s="215"/>
    </row>
  </sheetData>
  <mergeCells count="10">
    <mergeCell ref="C12:D12"/>
    <mergeCell ref="C13:D13"/>
    <mergeCell ref="C14:D14"/>
    <mergeCell ref="B6:M6"/>
    <mergeCell ref="B8:D9"/>
    <mergeCell ref="H8:J10"/>
    <mergeCell ref="F9:F10"/>
    <mergeCell ref="G9:G10"/>
    <mergeCell ref="L9:L10"/>
    <mergeCell ref="M9:M10"/>
  </mergeCells>
  <phoneticPr fontId="2"/>
  <pageMargins left="0.78740157480314965" right="0.59055118110236227" top="0.98425196850393704" bottom="0.59055118110236227" header="0.51181102362204722" footer="0.51181102362204722"/>
  <pageSetup paperSize="9" scale="62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/>
    <pageSetUpPr autoPageBreaks="0" fitToPage="1"/>
  </sheetPr>
  <dimension ref="A1:J81"/>
  <sheetViews>
    <sheetView view="pageBreakPreview" zoomScale="75" zoomScaleNormal="75" workbookViewId="0"/>
  </sheetViews>
  <sheetFormatPr defaultColWidth="14.625" defaultRowHeight="17.25" x14ac:dyDescent="0.15"/>
  <cols>
    <col min="1" max="1" width="13.375" style="66" customWidth="1"/>
    <col min="2" max="2" width="26.75" style="66" customWidth="1"/>
    <col min="3" max="5" width="29.5" style="66" customWidth="1"/>
    <col min="6" max="16384" width="14.625" style="66"/>
  </cols>
  <sheetData>
    <row r="1" spans="1:5" x14ac:dyDescent="0.2">
      <c r="A1" s="74"/>
    </row>
    <row r="6" spans="1:5" x14ac:dyDescent="0.2">
      <c r="B6" s="238" t="s">
        <v>304</v>
      </c>
      <c r="C6" s="238"/>
      <c r="D6" s="238"/>
      <c r="E6" s="238"/>
    </row>
    <row r="7" spans="1:5" ht="18" thickBot="1" x14ac:dyDescent="0.25">
      <c r="B7" s="79"/>
      <c r="C7" s="179" t="s">
        <v>134</v>
      </c>
      <c r="D7" s="79"/>
      <c r="E7" s="99" t="s">
        <v>135</v>
      </c>
    </row>
    <row r="8" spans="1:5" x14ac:dyDescent="0.15">
      <c r="C8" s="382" t="s">
        <v>371</v>
      </c>
      <c r="D8" s="69"/>
      <c r="E8" s="69"/>
    </row>
    <row r="9" spans="1:5" x14ac:dyDescent="0.2">
      <c r="B9" s="69"/>
      <c r="C9" s="370"/>
      <c r="D9" s="284" t="s">
        <v>566</v>
      </c>
      <c r="E9" s="284" t="s">
        <v>492</v>
      </c>
    </row>
    <row r="10" spans="1:5" x14ac:dyDescent="0.15">
      <c r="C10" s="85"/>
    </row>
    <row r="11" spans="1:5" x14ac:dyDescent="0.2">
      <c r="B11" s="108" t="s">
        <v>285</v>
      </c>
      <c r="C11" s="85">
        <v>108441</v>
      </c>
      <c r="D11" s="66">
        <v>54522</v>
      </c>
      <c r="E11" s="66">
        <v>53919</v>
      </c>
    </row>
    <row r="12" spans="1:5" x14ac:dyDescent="0.2">
      <c r="B12" s="108" t="s">
        <v>316</v>
      </c>
      <c r="C12" s="85">
        <v>110555</v>
      </c>
      <c r="D12" s="66">
        <v>56061</v>
      </c>
      <c r="E12" s="66">
        <v>54494</v>
      </c>
    </row>
    <row r="13" spans="1:5" x14ac:dyDescent="0.2">
      <c r="B13" s="108" t="s">
        <v>324</v>
      </c>
      <c r="C13" s="85">
        <v>107936</v>
      </c>
      <c r="D13" s="66">
        <v>55122</v>
      </c>
      <c r="E13" s="66">
        <v>52814</v>
      </c>
    </row>
    <row r="14" spans="1:5" x14ac:dyDescent="0.2">
      <c r="B14" s="108" t="s">
        <v>415</v>
      </c>
      <c r="C14" s="85">
        <v>127003</v>
      </c>
      <c r="D14" s="66">
        <v>64819</v>
      </c>
      <c r="E14" s="66">
        <v>62184</v>
      </c>
    </row>
    <row r="15" spans="1:5" x14ac:dyDescent="0.2">
      <c r="B15" s="108" t="s">
        <v>416</v>
      </c>
      <c r="C15" s="85">
        <v>119777</v>
      </c>
      <c r="D15" s="66">
        <v>61394</v>
      </c>
      <c r="E15" s="66">
        <v>58383</v>
      </c>
    </row>
    <row r="16" spans="1:5" x14ac:dyDescent="0.2">
      <c r="B16" s="108"/>
      <c r="C16" s="85"/>
    </row>
    <row r="17" spans="1:10" x14ac:dyDescent="0.2">
      <c r="B17" s="108" t="s">
        <v>464</v>
      </c>
      <c r="C17" s="85">
        <v>132151</v>
      </c>
      <c r="D17" s="66">
        <v>67620</v>
      </c>
      <c r="E17" s="66">
        <v>64531</v>
      </c>
    </row>
    <row r="18" spans="1:10" x14ac:dyDescent="0.2">
      <c r="B18" s="108" t="s">
        <v>493</v>
      </c>
      <c r="C18" s="85">
        <v>161570</v>
      </c>
      <c r="D18" s="66">
        <v>83330</v>
      </c>
      <c r="E18" s="66">
        <v>78240</v>
      </c>
    </row>
    <row r="19" spans="1:10" x14ac:dyDescent="0.2">
      <c r="B19" s="108" t="s">
        <v>567</v>
      </c>
      <c r="C19" s="85">
        <v>177135</v>
      </c>
      <c r="D19" s="66">
        <v>90146</v>
      </c>
      <c r="E19" s="66">
        <v>86989</v>
      </c>
    </row>
    <row r="20" spans="1:10" x14ac:dyDescent="0.2">
      <c r="B20" s="108" t="s">
        <v>910</v>
      </c>
      <c r="C20" s="85">
        <v>85155</v>
      </c>
      <c r="D20" s="66">
        <v>43321</v>
      </c>
      <c r="E20" s="66">
        <v>41834</v>
      </c>
    </row>
    <row r="21" spans="1:10" x14ac:dyDescent="0.2">
      <c r="B21" s="108" t="s">
        <v>911</v>
      </c>
      <c r="C21" s="85">
        <v>140201</v>
      </c>
      <c r="D21" s="66">
        <v>71346</v>
      </c>
      <c r="E21" s="66">
        <v>68855</v>
      </c>
    </row>
    <row r="22" spans="1:10" x14ac:dyDescent="0.2">
      <c r="B22" s="108"/>
      <c r="C22" s="85"/>
    </row>
    <row r="23" spans="1:10" x14ac:dyDescent="0.2">
      <c r="B23" s="108" t="s">
        <v>912</v>
      </c>
      <c r="C23" s="85">
        <v>231319</v>
      </c>
      <c r="D23" s="66">
        <v>117342</v>
      </c>
      <c r="E23" s="66">
        <v>113977</v>
      </c>
    </row>
    <row r="24" spans="1:10" x14ac:dyDescent="0.2">
      <c r="B24" s="108" t="s">
        <v>913</v>
      </c>
      <c r="C24" s="85">
        <v>229607</v>
      </c>
      <c r="D24" s="66">
        <v>116279</v>
      </c>
      <c r="E24" s="66">
        <v>113328</v>
      </c>
    </row>
    <row r="25" spans="1:10" x14ac:dyDescent="0.2">
      <c r="B25" s="108" t="s">
        <v>947</v>
      </c>
      <c r="C25" s="85">
        <v>235543</v>
      </c>
      <c r="D25" s="66">
        <v>118716</v>
      </c>
      <c r="E25" s="66">
        <v>116827</v>
      </c>
    </row>
    <row r="26" spans="1:10" x14ac:dyDescent="0.15">
      <c r="C26" s="85"/>
    </row>
    <row r="27" spans="1:10" x14ac:dyDescent="0.2">
      <c r="A27" s="75"/>
      <c r="B27" s="239" t="s">
        <v>865</v>
      </c>
      <c r="C27" s="85">
        <v>15484</v>
      </c>
      <c r="D27" s="66">
        <v>7873</v>
      </c>
      <c r="E27" s="66">
        <v>7611</v>
      </c>
      <c r="G27" s="325"/>
      <c r="H27" s="142"/>
      <c r="I27" s="142"/>
      <c r="J27" s="142"/>
    </row>
    <row r="28" spans="1:10" x14ac:dyDescent="0.2">
      <c r="B28" s="239" t="s">
        <v>866</v>
      </c>
      <c r="C28" s="85">
        <v>17854</v>
      </c>
      <c r="D28" s="66">
        <v>8774</v>
      </c>
      <c r="E28" s="66">
        <v>9080</v>
      </c>
      <c r="G28" s="325"/>
      <c r="H28" s="142"/>
      <c r="I28" s="142"/>
      <c r="J28" s="142"/>
    </row>
    <row r="29" spans="1:10" x14ac:dyDescent="0.2">
      <c r="B29" s="239" t="s">
        <v>867</v>
      </c>
      <c r="C29" s="85">
        <v>14843</v>
      </c>
      <c r="D29" s="66">
        <v>7388</v>
      </c>
      <c r="E29" s="66">
        <v>7455</v>
      </c>
      <c r="G29" s="325"/>
      <c r="H29" s="142"/>
      <c r="I29" s="142"/>
      <c r="J29" s="142"/>
    </row>
    <row r="30" spans="1:10" x14ac:dyDescent="0.2">
      <c r="B30" s="239" t="s">
        <v>868</v>
      </c>
      <c r="C30" s="85">
        <v>19117</v>
      </c>
      <c r="D30" s="66">
        <v>10026</v>
      </c>
      <c r="E30" s="66">
        <v>9091</v>
      </c>
      <c r="G30" s="325"/>
      <c r="H30" s="142"/>
      <c r="I30" s="142"/>
      <c r="J30" s="142"/>
    </row>
    <row r="31" spans="1:10" x14ac:dyDescent="0.2">
      <c r="B31" s="239" t="s">
        <v>869</v>
      </c>
      <c r="C31" s="85">
        <v>22040</v>
      </c>
      <c r="D31" s="66">
        <v>10707</v>
      </c>
      <c r="E31" s="66">
        <v>11333</v>
      </c>
      <c r="G31" s="325"/>
      <c r="H31" s="142"/>
      <c r="I31" s="142"/>
      <c r="J31" s="142"/>
    </row>
    <row r="32" spans="1:10" x14ac:dyDescent="0.2">
      <c r="B32" s="239" t="s">
        <v>870</v>
      </c>
      <c r="C32" s="85">
        <v>19765</v>
      </c>
      <c r="D32" s="96">
        <v>10070</v>
      </c>
      <c r="E32" s="96">
        <v>9695</v>
      </c>
      <c r="G32" s="325"/>
      <c r="H32" s="142"/>
      <c r="I32" s="326"/>
      <c r="J32" s="326"/>
    </row>
    <row r="33" spans="2:10" x14ac:dyDescent="0.2">
      <c r="B33" s="328"/>
      <c r="G33" s="325"/>
      <c r="H33" s="142"/>
      <c r="I33" s="142"/>
      <c r="J33" s="142"/>
    </row>
    <row r="34" spans="2:10" x14ac:dyDescent="0.2">
      <c r="B34" s="239" t="s">
        <v>871</v>
      </c>
      <c r="C34" s="85">
        <v>22981</v>
      </c>
      <c r="D34" s="66">
        <v>11638</v>
      </c>
      <c r="E34" s="66">
        <v>11343</v>
      </c>
      <c r="G34" s="325"/>
      <c r="H34" s="142"/>
      <c r="I34" s="142"/>
      <c r="J34" s="142"/>
    </row>
    <row r="35" spans="2:10" x14ac:dyDescent="0.2">
      <c r="B35" s="239" t="s">
        <v>872</v>
      </c>
      <c r="C35" s="85">
        <v>23315</v>
      </c>
      <c r="D35" s="66">
        <v>11685</v>
      </c>
      <c r="E35" s="66">
        <v>11630</v>
      </c>
      <c r="G35" s="325"/>
      <c r="H35" s="142"/>
      <c r="I35" s="142"/>
      <c r="J35" s="142"/>
    </row>
    <row r="36" spans="2:10" x14ac:dyDescent="0.2">
      <c r="B36" s="239" t="s">
        <v>873</v>
      </c>
      <c r="C36" s="85">
        <v>20130</v>
      </c>
      <c r="D36" s="66">
        <v>10590</v>
      </c>
      <c r="E36" s="66">
        <v>9540</v>
      </c>
      <c r="G36" s="325"/>
      <c r="H36" s="142"/>
      <c r="I36" s="142"/>
      <c r="J36" s="142"/>
    </row>
    <row r="37" spans="2:10" x14ac:dyDescent="0.2">
      <c r="B37" s="239" t="s">
        <v>874</v>
      </c>
      <c r="C37" s="85">
        <v>17866</v>
      </c>
      <c r="D37" s="66">
        <v>8481</v>
      </c>
      <c r="E37" s="66">
        <v>9385</v>
      </c>
      <c r="G37" s="325"/>
      <c r="H37" s="142"/>
      <c r="I37" s="142"/>
      <c r="J37" s="142"/>
    </row>
    <row r="38" spans="2:10" x14ac:dyDescent="0.2">
      <c r="B38" s="239" t="s">
        <v>875</v>
      </c>
      <c r="C38" s="85">
        <v>19553</v>
      </c>
      <c r="D38" s="66">
        <v>9950</v>
      </c>
      <c r="E38" s="66">
        <v>9603</v>
      </c>
      <c r="G38" s="325"/>
      <c r="H38" s="142"/>
      <c r="I38" s="142"/>
      <c r="J38" s="142"/>
    </row>
    <row r="39" spans="2:10" x14ac:dyDescent="0.2">
      <c r="B39" s="328" t="s">
        <v>876</v>
      </c>
      <c r="C39" s="66">
        <v>22595</v>
      </c>
      <c r="D39" s="66">
        <v>11534</v>
      </c>
      <c r="E39" s="66">
        <v>11061</v>
      </c>
    </row>
    <row r="40" spans="2:10" x14ac:dyDescent="0.2">
      <c r="B40" s="327"/>
      <c r="C40" s="85"/>
    </row>
    <row r="41" spans="2:10" ht="18" thickBot="1" x14ac:dyDescent="0.2">
      <c r="B41" s="79"/>
      <c r="C41" s="112"/>
      <c r="D41" s="79"/>
      <c r="E41" s="79"/>
    </row>
    <row r="42" spans="2:10" x14ac:dyDescent="0.2">
      <c r="C42" s="74" t="s">
        <v>494</v>
      </c>
    </row>
    <row r="45" spans="2:10" ht="18" thickBot="1" x14ac:dyDescent="0.25">
      <c r="B45" s="79"/>
      <c r="C45" s="179" t="s">
        <v>136</v>
      </c>
      <c r="D45" s="79"/>
      <c r="E45" s="99" t="s">
        <v>568</v>
      </c>
    </row>
    <row r="46" spans="2:10" x14ac:dyDescent="0.15">
      <c r="C46" s="85"/>
      <c r="D46" s="69"/>
      <c r="E46" s="69"/>
    </row>
    <row r="47" spans="2:10" x14ac:dyDescent="0.2">
      <c r="B47" s="69"/>
      <c r="C47" s="284" t="s">
        <v>371</v>
      </c>
      <c r="D47" s="284" t="s">
        <v>566</v>
      </c>
      <c r="E47" s="284" t="s">
        <v>492</v>
      </c>
    </row>
    <row r="48" spans="2:10" x14ac:dyDescent="0.15">
      <c r="C48" s="85"/>
    </row>
    <row r="49" spans="2:5" x14ac:dyDescent="0.2">
      <c r="B49" s="350" t="s">
        <v>285</v>
      </c>
      <c r="C49" s="351">
        <v>9981</v>
      </c>
      <c r="D49" s="352">
        <v>4112</v>
      </c>
      <c r="E49" s="352">
        <v>5869</v>
      </c>
    </row>
    <row r="50" spans="2:5" x14ac:dyDescent="0.2">
      <c r="B50" s="108" t="s">
        <v>316</v>
      </c>
      <c r="C50" s="85">
        <v>12048</v>
      </c>
      <c r="D50" s="66">
        <v>5438</v>
      </c>
      <c r="E50" s="66">
        <v>6610</v>
      </c>
    </row>
    <row r="51" spans="2:5" x14ac:dyDescent="0.2">
      <c r="B51" s="108" t="s">
        <v>324</v>
      </c>
      <c r="C51" s="85">
        <v>11487</v>
      </c>
      <c r="D51" s="66">
        <v>5294</v>
      </c>
      <c r="E51" s="66">
        <v>6193</v>
      </c>
    </row>
    <row r="52" spans="2:5" x14ac:dyDescent="0.2">
      <c r="B52" s="108" t="s">
        <v>415</v>
      </c>
      <c r="C52" s="85">
        <v>12054</v>
      </c>
      <c r="D52" s="66">
        <v>6636</v>
      </c>
      <c r="E52" s="66">
        <v>5418</v>
      </c>
    </row>
    <row r="53" spans="2:5" x14ac:dyDescent="0.2">
      <c r="B53" s="108" t="s">
        <v>416</v>
      </c>
      <c r="C53" s="85">
        <v>13661</v>
      </c>
      <c r="D53" s="66">
        <v>6643</v>
      </c>
      <c r="E53" s="66">
        <v>7018</v>
      </c>
    </row>
    <row r="54" spans="2:5" x14ac:dyDescent="0.2">
      <c r="B54" s="108"/>
      <c r="C54" s="85"/>
    </row>
    <row r="55" spans="2:5" x14ac:dyDescent="0.2">
      <c r="B55" s="108" t="s">
        <v>464</v>
      </c>
      <c r="C55" s="85">
        <v>11889</v>
      </c>
      <c r="D55" s="66">
        <v>5766</v>
      </c>
      <c r="E55" s="66">
        <v>6123</v>
      </c>
    </row>
    <row r="56" spans="2:5" x14ac:dyDescent="0.2">
      <c r="B56" s="108" t="s">
        <v>493</v>
      </c>
      <c r="C56" s="85">
        <v>15571</v>
      </c>
      <c r="D56" s="66">
        <v>6875</v>
      </c>
      <c r="E56" s="66">
        <v>8696</v>
      </c>
    </row>
    <row r="57" spans="2:5" x14ac:dyDescent="0.2">
      <c r="B57" s="108" t="s">
        <v>569</v>
      </c>
      <c r="C57" s="85">
        <v>13481</v>
      </c>
      <c r="D57" s="66">
        <v>6751</v>
      </c>
      <c r="E57" s="66">
        <v>6730</v>
      </c>
    </row>
    <row r="58" spans="2:5" x14ac:dyDescent="0.2">
      <c r="B58" s="108" t="s">
        <v>910</v>
      </c>
      <c r="C58" s="85">
        <v>8426</v>
      </c>
      <c r="D58" s="66">
        <v>4450</v>
      </c>
      <c r="E58" s="66">
        <v>3976</v>
      </c>
    </row>
    <row r="59" spans="2:5" x14ac:dyDescent="0.2">
      <c r="B59" s="108" t="s">
        <v>911</v>
      </c>
      <c r="C59" s="85">
        <v>10445</v>
      </c>
      <c r="D59" s="66">
        <v>5336</v>
      </c>
      <c r="E59" s="66">
        <v>5109</v>
      </c>
    </row>
    <row r="60" spans="2:5" x14ac:dyDescent="0.2">
      <c r="B60" s="108"/>
      <c r="C60" s="85"/>
    </row>
    <row r="61" spans="2:5" x14ac:dyDescent="0.2">
      <c r="B61" s="108" t="s">
        <v>912</v>
      </c>
      <c r="C61" s="85">
        <v>14581</v>
      </c>
      <c r="D61" s="66">
        <v>6736</v>
      </c>
      <c r="E61" s="66">
        <v>7845</v>
      </c>
    </row>
    <row r="62" spans="2:5" x14ac:dyDescent="0.2">
      <c r="B62" s="108" t="s">
        <v>913</v>
      </c>
      <c r="C62" s="85">
        <v>13679</v>
      </c>
      <c r="D62" s="66">
        <v>6713</v>
      </c>
      <c r="E62" s="66">
        <v>6966</v>
      </c>
    </row>
    <row r="63" spans="2:5" x14ac:dyDescent="0.2">
      <c r="B63" s="108" t="s">
        <v>947</v>
      </c>
      <c r="C63" s="85">
        <v>12616</v>
      </c>
      <c r="D63" s="66">
        <v>6740</v>
      </c>
      <c r="E63" s="66">
        <v>5876</v>
      </c>
    </row>
    <row r="64" spans="2:5" x14ac:dyDescent="0.2">
      <c r="B64" s="108"/>
      <c r="C64" s="85"/>
    </row>
    <row r="65" spans="1:5" x14ac:dyDescent="0.2">
      <c r="A65" s="75"/>
      <c r="B65" s="239" t="s">
        <v>865</v>
      </c>
      <c r="C65" s="85">
        <v>1576</v>
      </c>
      <c r="D65" s="66">
        <v>1021</v>
      </c>
      <c r="E65" s="66">
        <v>555</v>
      </c>
    </row>
    <row r="66" spans="1:5" x14ac:dyDescent="0.2">
      <c r="B66" s="239" t="s">
        <v>866</v>
      </c>
      <c r="C66" s="85">
        <v>811</v>
      </c>
      <c r="D66" s="66">
        <v>445</v>
      </c>
      <c r="E66" s="66">
        <v>366</v>
      </c>
    </row>
    <row r="67" spans="1:5" x14ac:dyDescent="0.2">
      <c r="B67" s="239" t="s">
        <v>867</v>
      </c>
      <c r="C67" s="85">
        <v>1049</v>
      </c>
      <c r="D67" s="66">
        <v>553</v>
      </c>
      <c r="E67" s="66">
        <v>496</v>
      </c>
    </row>
    <row r="68" spans="1:5" x14ac:dyDescent="0.2">
      <c r="B68" s="239" t="s">
        <v>868</v>
      </c>
      <c r="C68" s="85">
        <v>935</v>
      </c>
      <c r="D68" s="66">
        <v>485</v>
      </c>
      <c r="E68" s="66">
        <v>450</v>
      </c>
    </row>
    <row r="69" spans="1:5" x14ac:dyDescent="0.2">
      <c r="B69" s="239" t="s">
        <v>869</v>
      </c>
      <c r="C69" s="85">
        <v>992</v>
      </c>
      <c r="D69" s="66">
        <v>633</v>
      </c>
      <c r="E69" s="66">
        <v>359</v>
      </c>
    </row>
    <row r="70" spans="1:5" x14ac:dyDescent="0.2">
      <c r="B70" s="239" t="s">
        <v>870</v>
      </c>
      <c r="C70" s="85">
        <v>842</v>
      </c>
      <c r="D70" s="96">
        <v>468</v>
      </c>
      <c r="E70" s="96">
        <v>374</v>
      </c>
    </row>
    <row r="71" spans="1:5" x14ac:dyDescent="0.2">
      <c r="B71" s="328"/>
      <c r="C71" s="85"/>
    </row>
    <row r="72" spans="1:5" x14ac:dyDescent="0.2">
      <c r="B72" s="239" t="s">
        <v>871</v>
      </c>
      <c r="C72" s="85">
        <v>1001</v>
      </c>
      <c r="D72" s="66">
        <v>564</v>
      </c>
      <c r="E72" s="66">
        <v>437</v>
      </c>
    </row>
    <row r="73" spans="1:5" x14ac:dyDescent="0.2">
      <c r="B73" s="239" t="s">
        <v>872</v>
      </c>
      <c r="C73" s="85">
        <v>1410</v>
      </c>
      <c r="D73" s="66">
        <v>530</v>
      </c>
      <c r="E73" s="66">
        <v>880</v>
      </c>
    </row>
    <row r="74" spans="1:5" x14ac:dyDescent="0.2">
      <c r="B74" s="239" t="s">
        <v>873</v>
      </c>
      <c r="C74" s="85">
        <v>976</v>
      </c>
      <c r="D74" s="66">
        <v>530</v>
      </c>
      <c r="E74" s="66">
        <v>446</v>
      </c>
    </row>
    <row r="75" spans="1:5" x14ac:dyDescent="0.2">
      <c r="B75" s="239" t="s">
        <v>874</v>
      </c>
      <c r="C75" s="85">
        <v>906</v>
      </c>
      <c r="D75" s="66">
        <v>437</v>
      </c>
      <c r="E75" s="66">
        <v>469</v>
      </c>
    </row>
    <row r="76" spans="1:5" x14ac:dyDescent="0.2">
      <c r="B76" s="239" t="s">
        <v>875</v>
      </c>
      <c r="C76" s="85">
        <v>958</v>
      </c>
      <c r="D76" s="66">
        <v>426</v>
      </c>
      <c r="E76" s="66">
        <v>532</v>
      </c>
    </row>
    <row r="77" spans="1:5" x14ac:dyDescent="0.2">
      <c r="B77" s="328" t="s">
        <v>876</v>
      </c>
      <c r="C77" s="66">
        <v>1160</v>
      </c>
      <c r="D77" s="66">
        <v>648</v>
      </c>
      <c r="E77" s="66">
        <v>512</v>
      </c>
    </row>
    <row r="78" spans="1:5" x14ac:dyDescent="0.2">
      <c r="B78" s="240"/>
      <c r="C78" s="85"/>
    </row>
    <row r="79" spans="1:5" ht="18" thickBot="1" x14ac:dyDescent="0.2">
      <c r="B79" s="79"/>
      <c r="C79" s="112"/>
      <c r="D79" s="79"/>
      <c r="E79" s="79"/>
    </row>
    <row r="80" spans="1:5" x14ac:dyDescent="0.2">
      <c r="C80" s="74" t="s">
        <v>494</v>
      </c>
    </row>
    <row r="81" spans="1:1" x14ac:dyDescent="0.2">
      <c r="A81" s="74"/>
    </row>
  </sheetData>
  <mergeCells count="1">
    <mergeCell ref="C8:C9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7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/>
    <pageSetUpPr autoPageBreaks="0" fitToPage="1"/>
  </sheetPr>
  <dimension ref="A1:I82"/>
  <sheetViews>
    <sheetView view="pageBreakPreview" zoomScale="75" zoomScaleNormal="75" workbookViewId="0"/>
  </sheetViews>
  <sheetFormatPr defaultColWidth="15.875" defaultRowHeight="17.25" x14ac:dyDescent="0.15"/>
  <cols>
    <col min="1" max="1" width="13.375" style="66" customWidth="1"/>
    <col min="2" max="2" width="1.25" style="66" customWidth="1"/>
    <col min="3" max="3" width="27.125" style="66" customWidth="1"/>
    <col min="4" max="9" width="16.75" style="66" customWidth="1"/>
    <col min="10" max="16384" width="15.875" style="66"/>
  </cols>
  <sheetData>
    <row r="1" spans="1:9" x14ac:dyDescent="0.2">
      <c r="A1" s="74"/>
    </row>
    <row r="6" spans="1:9" x14ac:dyDescent="0.2">
      <c r="D6" s="74"/>
    </row>
    <row r="7" spans="1:9" x14ac:dyDescent="0.2">
      <c r="B7" s="366" t="s">
        <v>137</v>
      </c>
      <c r="C7" s="366"/>
      <c r="D7" s="366"/>
      <c r="E7" s="366"/>
      <c r="F7" s="366"/>
      <c r="G7" s="366"/>
      <c r="H7" s="366"/>
      <c r="I7" s="366"/>
    </row>
    <row r="8" spans="1:9" ht="18" thickBot="1" x14ac:dyDescent="0.2">
      <c r="B8" s="407" t="s">
        <v>312</v>
      </c>
      <c r="C8" s="407"/>
      <c r="D8" s="407"/>
      <c r="E8" s="407"/>
      <c r="F8" s="407"/>
      <c r="G8" s="407"/>
      <c r="H8" s="407"/>
      <c r="I8" s="407"/>
    </row>
    <row r="9" spans="1:9" x14ac:dyDescent="0.2">
      <c r="D9" s="373" t="s">
        <v>224</v>
      </c>
      <c r="E9" s="398"/>
      <c r="F9" s="373" t="s">
        <v>570</v>
      </c>
      <c r="G9" s="398"/>
      <c r="H9" s="373" t="s">
        <v>417</v>
      </c>
      <c r="I9" s="374"/>
    </row>
    <row r="10" spans="1:9" x14ac:dyDescent="0.2">
      <c r="B10" s="69"/>
      <c r="C10" s="69"/>
      <c r="D10" s="284" t="s">
        <v>418</v>
      </c>
      <c r="E10" s="284" t="s">
        <v>419</v>
      </c>
      <c r="F10" s="284" t="s">
        <v>418</v>
      </c>
      <c r="G10" s="284" t="s">
        <v>419</v>
      </c>
      <c r="H10" s="284" t="s">
        <v>418</v>
      </c>
      <c r="I10" s="284" t="s">
        <v>419</v>
      </c>
    </row>
    <row r="11" spans="1:9" x14ac:dyDescent="0.2">
      <c r="D11" s="178" t="s">
        <v>138</v>
      </c>
      <c r="E11" s="72" t="s">
        <v>139</v>
      </c>
      <c r="F11" s="72" t="s">
        <v>138</v>
      </c>
      <c r="G11" s="72" t="s">
        <v>139</v>
      </c>
      <c r="H11" s="72" t="s">
        <v>138</v>
      </c>
      <c r="I11" s="72" t="s">
        <v>139</v>
      </c>
    </row>
    <row r="12" spans="1:9" x14ac:dyDescent="0.2">
      <c r="C12" s="74" t="s">
        <v>899</v>
      </c>
      <c r="D12" s="85">
        <v>203</v>
      </c>
      <c r="E12" s="66">
        <v>49291</v>
      </c>
      <c r="F12" s="96">
        <v>202</v>
      </c>
      <c r="G12" s="96">
        <v>49179</v>
      </c>
      <c r="H12" s="96">
        <v>1</v>
      </c>
      <c r="I12" s="96">
        <v>112</v>
      </c>
    </row>
    <row r="13" spans="1:9" x14ac:dyDescent="0.2">
      <c r="C13" s="74" t="s">
        <v>196</v>
      </c>
      <c r="D13" s="85">
        <v>132</v>
      </c>
      <c r="E13" s="66">
        <v>34645</v>
      </c>
      <c r="F13" s="96">
        <v>132</v>
      </c>
      <c r="G13" s="96">
        <v>34645</v>
      </c>
      <c r="H13" s="86">
        <v>0</v>
      </c>
      <c r="I13" s="86">
        <v>0</v>
      </c>
    </row>
    <row r="14" spans="1:9" x14ac:dyDescent="0.2">
      <c r="C14" s="74" t="s">
        <v>197</v>
      </c>
      <c r="D14" s="85">
        <v>96</v>
      </c>
      <c r="E14" s="66">
        <v>29292.42</v>
      </c>
      <c r="F14" s="66">
        <v>96</v>
      </c>
      <c r="G14" s="66">
        <v>29292.42</v>
      </c>
      <c r="H14" s="86">
        <v>0</v>
      </c>
      <c r="I14" s="86">
        <v>0</v>
      </c>
    </row>
    <row r="15" spans="1:9" x14ac:dyDescent="0.2">
      <c r="C15" s="74" t="s">
        <v>268</v>
      </c>
      <c r="D15" s="85">
        <v>78</v>
      </c>
      <c r="E15" s="66">
        <v>21684.23</v>
      </c>
      <c r="F15" s="66">
        <v>78</v>
      </c>
      <c r="G15" s="66">
        <v>21684.23</v>
      </c>
      <c r="H15" s="86">
        <v>0</v>
      </c>
      <c r="I15" s="86">
        <v>0</v>
      </c>
    </row>
    <row r="16" spans="1:9" x14ac:dyDescent="0.2">
      <c r="C16" s="74" t="s">
        <v>401</v>
      </c>
      <c r="D16" s="85">
        <v>69</v>
      </c>
      <c r="E16" s="66">
        <v>26849</v>
      </c>
      <c r="F16" s="66">
        <v>69</v>
      </c>
      <c r="G16" s="66">
        <v>26849</v>
      </c>
      <c r="H16" s="86">
        <v>0</v>
      </c>
      <c r="I16" s="86">
        <v>0</v>
      </c>
    </row>
    <row r="17" spans="2:9" x14ac:dyDescent="0.2">
      <c r="C17" s="74"/>
      <c r="D17" s="85"/>
      <c r="H17" s="86"/>
      <c r="I17" s="86"/>
    </row>
    <row r="18" spans="2:9" x14ac:dyDescent="0.2">
      <c r="C18" s="74" t="s">
        <v>402</v>
      </c>
      <c r="D18" s="85">
        <v>68</v>
      </c>
      <c r="E18" s="66">
        <v>27211.100000000002</v>
      </c>
      <c r="F18" s="66">
        <v>68</v>
      </c>
      <c r="G18" s="66">
        <v>27211.100000000002</v>
      </c>
      <c r="H18" s="86">
        <v>0</v>
      </c>
      <c r="I18" s="86">
        <v>0</v>
      </c>
    </row>
    <row r="19" spans="2:9" x14ac:dyDescent="0.2">
      <c r="C19" s="74" t="s">
        <v>476</v>
      </c>
      <c r="D19" s="85">
        <v>65</v>
      </c>
      <c r="E19" s="66">
        <v>26652</v>
      </c>
      <c r="F19" s="66">
        <v>65</v>
      </c>
      <c r="G19" s="66">
        <v>26652</v>
      </c>
      <c r="H19" s="86">
        <v>0</v>
      </c>
      <c r="I19" s="86">
        <v>0</v>
      </c>
    </row>
    <row r="20" spans="2:9" x14ac:dyDescent="0.2">
      <c r="C20" s="74" t="s">
        <v>487</v>
      </c>
      <c r="D20" s="85">
        <v>73</v>
      </c>
      <c r="E20" s="66">
        <v>135551.18</v>
      </c>
      <c r="F20" s="66">
        <v>73</v>
      </c>
      <c r="G20" s="66">
        <v>135551.18</v>
      </c>
      <c r="H20" s="86">
        <v>0</v>
      </c>
      <c r="I20" s="86">
        <v>0</v>
      </c>
    </row>
    <row r="21" spans="2:9" x14ac:dyDescent="0.2">
      <c r="C21" s="74" t="s">
        <v>623</v>
      </c>
      <c r="D21" s="85">
        <v>74</v>
      </c>
      <c r="E21" s="66">
        <v>137099</v>
      </c>
      <c r="F21" s="66">
        <v>74</v>
      </c>
      <c r="G21" s="66">
        <v>137099</v>
      </c>
      <c r="H21" s="86">
        <v>0</v>
      </c>
      <c r="I21" s="86">
        <v>0</v>
      </c>
    </row>
    <row r="22" spans="2:9" x14ac:dyDescent="0.2">
      <c r="C22" s="74" t="s">
        <v>915</v>
      </c>
      <c r="D22" s="85">
        <v>76</v>
      </c>
      <c r="E22" s="66">
        <v>187526</v>
      </c>
      <c r="F22" s="66">
        <v>76</v>
      </c>
      <c r="G22" s="66">
        <v>187526</v>
      </c>
      <c r="H22" s="86">
        <v>0</v>
      </c>
      <c r="I22" s="86">
        <v>0</v>
      </c>
    </row>
    <row r="23" spans="2:9" x14ac:dyDescent="0.2">
      <c r="C23" s="74"/>
      <c r="D23" s="85"/>
      <c r="H23" s="86"/>
      <c r="I23" s="86"/>
    </row>
    <row r="24" spans="2:9" x14ac:dyDescent="0.2">
      <c r="C24" s="74" t="s">
        <v>916</v>
      </c>
      <c r="D24" s="85">
        <v>75</v>
      </c>
      <c r="E24" s="66">
        <v>187201.69</v>
      </c>
      <c r="F24" s="66">
        <v>75</v>
      </c>
      <c r="G24" s="66">
        <v>187202</v>
      </c>
      <c r="H24" s="86" t="s">
        <v>322</v>
      </c>
      <c r="I24" s="86" t="s">
        <v>322</v>
      </c>
    </row>
    <row r="25" spans="2:9" x14ac:dyDescent="0.2">
      <c r="C25" s="66" t="s">
        <v>914</v>
      </c>
      <c r="D25" s="85">
        <v>75</v>
      </c>
      <c r="E25" s="66">
        <v>187087</v>
      </c>
      <c r="F25" s="66">
        <v>75</v>
      </c>
      <c r="G25" s="66">
        <v>187087</v>
      </c>
      <c r="H25" s="86" t="s">
        <v>322</v>
      </c>
      <c r="I25" s="86" t="s">
        <v>322</v>
      </c>
    </row>
    <row r="26" spans="2:9" x14ac:dyDescent="0.2">
      <c r="C26" s="74" t="s">
        <v>892</v>
      </c>
      <c r="D26" s="85">
        <v>73</v>
      </c>
      <c r="E26" s="66">
        <v>187242.7</v>
      </c>
      <c r="F26" s="66">
        <v>73</v>
      </c>
      <c r="G26" s="66">
        <v>187242.7</v>
      </c>
      <c r="H26" s="86" t="s">
        <v>322</v>
      </c>
      <c r="I26" s="86" t="s">
        <v>322</v>
      </c>
    </row>
    <row r="27" spans="2:9" x14ac:dyDescent="0.2">
      <c r="C27" s="74" t="s">
        <v>893</v>
      </c>
      <c r="D27" s="85">
        <v>69</v>
      </c>
      <c r="E27" s="66">
        <v>185959</v>
      </c>
      <c r="F27" s="66">
        <v>69</v>
      </c>
      <c r="G27" s="66">
        <v>185959</v>
      </c>
      <c r="H27" s="86" t="s">
        <v>322</v>
      </c>
      <c r="I27" s="86" t="s">
        <v>322</v>
      </c>
    </row>
    <row r="28" spans="2:9" ht="18" thickBot="1" x14ac:dyDescent="0.2">
      <c r="B28" s="79"/>
      <c r="C28" s="79"/>
      <c r="D28" s="112"/>
      <c r="E28" s="79"/>
      <c r="F28" s="79"/>
      <c r="G28" s="79"/>
      <c r="H28" s="79"/>
      <c r="I28" s="79"/>
    </row>
    <row r="29" spans="2:9" x14ac:dyDescent="0.2">
      <c r="D29" s="74" t="s">
        <v>957</v>
      </c>
    </row>
    <row r="30" spans="2:9" x14ac:dyDescent="0.2">
      <c r="D30" s="74" t="s">
        <v>956</v>
      </c>
    </row>
    <row r="32" spans="2:9" x14ac:dyDescent="0.2">
      <c r="B32" s="366" t="s">
        <v>140</v>
      </c>
      <c r="C32" s="366"/>
      <c r="D32" s="366"/>
      <c r="E32" s="366"/>
      <c r="F32" s="366"/>
      <c r="G32" s="366"/>
      <c r="H32" s="366"/>
      <c r="I32" s="366"/>
    </row>
    <row r="33" spans="2:9" ht="18" thickBot="1" x14ac:dyDescent="0.25">
      <c r="B33" s="79"/>
      <c r="C33" s="79"/>
      <c r="D33" s="179" t="s">
        <v>141</v>
      </c>
      <c r="E33" s="180"/>
      <c r="F33" s="79"/>
      <c r="G33" s="79"/>
      <c r="H33" s="79"/>
      <c r="I33" s="79"/>
    </row>
    <row r="34" spans="2:9" x14ac:dyDescent="0.2">
      <c r="D34" s="181" t="s">
        <v>142</v>
      </c>
      <c r="E34" s="69"/>
      <c r="F34" s="181" t="s">
        <v>143</v>
      </c>
      <c r="G34" s="69"/>
      <c r="H34" s="181" t="s">
        <v>144</v>
      </c>
      <c r="I34" s="69"/>
    </row>
    <row r="35" spans="2:9" x14ac:dyDescent="0.2">
      <c r="B35" s="69"/>
      <c r="C35" s="69"/>
      <c r="D35" s="284" t="s">
        <v>418</v>
      </c>
      <c r="E35" s="284" t="s">
        <v>419</v>
      </c>
      <c r="F35" s="284" t="s">
        <v>418</v>
      </c>
      <c r="G35" s="284" t="s">
        <v>419</v>
      </c>
      <c r="H35" s="284" t="s">
        <v>418</v>
      </c>
      <c r="I35" s="284" t="s">
        <v>419</v>
      </c>
    </row>
    <row r="36" spans="2:9" x14ac:dyDescent="0.2">
      <c r="D36" s="178" t="s">
        <v>138</v>
      </c>
      <c r="E36" s="72" t="s">
        <v>145</v>
      </c>
      <c r="F36" s="72" t="s">
        <v>138</v>
      </c>
      <c r="G36" s="72" t="s">
        <v>145</v>
      </c>
      <c r="H36" s="72" t="s">
        <v>138</v>
      </c>
      <c r="I36" s="72" t="s">
        <v>145</v>
      </c>
    </row>
    <row r="37" spans="2:9" x14ac:dyDescent="0.2">
      <c r="C37" s="74" t="s">
        <v>779</v>
      </c>
      <c r="D37" s="85">
        <v>156416</v>
      </c>
      <c r="E37" s="66">
        <v>58874.428</v>
      </c>
      <c r="F37" s="96">
        <v>1192</v>
      </c>
      <c r="G37" s="96">
        <v>24837.005000000001</v>
      </c>
      <c r="H37" s="96">
        <v>155224</v>
      </c>
      <c r="I37" s="96">
        <v>34037.423000000003</v>
      </c>
    </row>
    <row r="38" spans="2:9" x14ac:dyDescent="0.2">
      <c r="C38" s="74" t="s">
        <v>958</v>
      </c>
      <c r="D38" s="85">
        <v>146618</v>
      </c>
      <c r="E38" s="66">
        <v>61913.650999999998</v>
      </c>
      <c r="F38" s="96">
        <v>1116</v>
      </c>
      <c r="G38" s="96">
        <v>29923.833999999999</v>
      </c>
      <c r="H38" s="96">
        <v>145502</v>
      </c>
      <c r="I38" s="96">
        <v>31989.816999999999</v>
      </c>
    </row>
    <row r="39" spans="2:9" x14ac:dyDescent="0.2">
      <c r="C39" s="74" t="s">
        <v>959</v>
      </c>
      <c r="D39" s="85">
        <v>143433</v>
      </c>
      <c r="E39" s="66">
        <v>57862.368000000002</v>
      </c>
      <c r="F39" s="96">
        <v>1037</v>
      </c>
      <c r="G39" s="96">
        <v>27052.966</v>
      </c>
      <c r="H39" s="96">
        <v>142396</v>
      </c>
      <c r="I39" s="96">
        <v>30809</v>
      </c>
    </row>
    <row r="40" spans="2:9" x14ac:dyDescent="0.2">
      <c r="C40" s="74" t="s">
        <v>780</v>
      </c>
      <c r="D40" s="85">
        <v>103892</v>
      </c>
      <c r="E40" s="66">
        <v>52596</v>
      </c>
      <c r="F40" s="96">
        <v>1087</v>
      </c>
      <c r="G40" s="96">
        <v>24791</v>
      </c>
      <c r="H40" s="96">
        <v>102805</v>
      </c>
      <c r="I40" s="96">
        <v>27805</v>
      </c>
    </row>
    <row r="41" spans="2:9" x14ac:dyDescent="0.2">
      <c r="C41" s="74" t="s">
        <v>781</v>
      </c>
      <c r="D41" s="85">
        <v>90329</v>
      </c>
      <c r="E41" s="66">
        <v>44204</v>
      </c>
      <c r="F41" s="96">
        <v>1241</v>
      </c>
      <c r="G41" s="96">
        <v>21317</v>
      </c>
      <c r="H41" s="96">
        <v>89088</v>
      </c>
      <c r="I41" s="96">
        <v>22887</v>
      </c>
    </row>
    <row r="42" spans="2:9" x14ac:dyDescent="0.2">
      <c r="C42" s="74" t="s">
        <v>782</v>
      </c>
      <c r="D42" s="85">
        <v>59791</v>
      </c>
      <c r="E42" s="66">
        <v>48370</v>
      </c>
      <c r="F42" s="96">
        <v>1172</v>
      </c>
      <c r="G42" s="96">
        <v>26992</v>
      </c>
      <c r="H42" s="96">
        <v>58619</v>
      </c>
      <c r="I42" s="96">
        <v>21378</v>
      </c>
    </row>
    <row r="43" spans="2:9" x14ac:dyDescent="0.2">
      <c r="B43" s="74"/>
      <c r="C43" s="74" t="s">
        <v>783</v>
      </c>
      <c r="D43" s="85">
        <v>51286</v>
      </c>
      <c r="E43" s="66">
        <v>46590</v>
      </c>
      <c r="F43" s="96">
        <v>939</v>
      </c>
      <c r="G43" s="96">
        <v>25104</v>
      </c>
      <c r="H43" s="96">
        <v>50347</v>
      </c>
      <c r="I43" s="96">
        <v>21486</v>
      </c>
    </row>
    <row r="44" spans="2:9" x14ac:dyDescent="0.2">
      <c r="B44" s="74"/>
      <c r="C44" s="74"/>
      <c r="D44" s="85"/>
      <c r="F44" s="96"/>
      <c r="G44" s="96"/>
      <c r="H44" s="96"/>
      <c r="I44" s="96"/>
    </row>
    <row r="45" spans="2:9" x14ac:dyDescent="0.2">
      <c r="B45" s="74"/>
      <c r="C45" s="74" t="s">
        <v>784</v>
      </c>
      <c r="D45" s="85">
        <v>46031</v>
      </c>
      <c r="E45" s="66">
        <v>45993</v>
      </c>
      <c r="F45" s="96">
        <v>840</v>
      </c>
      <c r="G45" s="96">
        <v>25105</v>
      </c>
      <c r="H45" s="96">
        <v>45191</v>
      </c>
      <c r="I45" s="96">
        <v>20887</v>
      </c>
    </row>
    <row r="46" spans="2:9" x14ac:dyDescent="0.2">
      <c r="B46" s="74"/>
      <c r="C46" s="74" t="s">
        <v>468</v>
      </c>
      <c r="D46" s="85">
        <v>43230</v>
      </c>
      <c r="E46" s="66">
        <v>44488</v>
      </c>
      <c r="F46" s="96">
        <v>929</v>
      </c>
      <c r="G46" s="96">
        <v>25832</v>
      </c>
      <c r="H46" s="96">
        <v>42301</v>
      </c>
      <c r="I46" s="96">
        <v>18655</v>
      </c>
    </row>
    <row r="47" spans="2:9" x14ac:dyDescent="0.2">
      <c r="B47" s="74"/>
      <c r="C47" s="73" t="s">
        <v>490</v>
      </c>
      <c r="D47" s="66">
        <v>39945</v>
      </c>
      <c r="E47" s="66">
        <v>45348</v>
      </c>
      <c r="F47" s="66">
        <v>888</v>
      </c>
      <c r="G47" s="66">
        <v>26831</v>
      </c>
      <c r="H47" s="66">
        <v>39057</v>
      </c>
      <c r="I47" s="66">
        <v>18516</v>
      </c>
    </row>
    <row r="48" spans="2:9" x14ac:dyDescent="0.2">
      <c r="B48" s="74"/>
      <c r="C48" s="66" t="s">
        <v>785</v>
      </c>
      <c r="D48" s="85">
        <v>39986</v>
      </c>
      <c r="E48" s="66">
        <v>45963</v>
      </c>
      <c r="F48" s="66">
        <v>860</v>
      </c>
      <c r="G48" s="66">
        <v>26025</v>
      </c>
      <c r="H48" s="66">
        <v>36126</v>
      </c>
      <c r="I48" s="66">
        <v>19938</v>
      </c>
    </row>
    <row r="49" spans="2:9" x14ac:dyDescent="0.2">
      <c r="B49" s="74"/>
      <c r="C49" s="74" t="s">
        <v>915</v>
      </c>
      <c r="D49" s="85">
        <v>37296</v>
      </c>
      <c r="E49" s="66">
        <v>44631</v>
      </c>
      <c r="F49" s="66">
        <v>929</v>
      </c>
      <c r="G49" s="66">
        <v>25833</v>
      </c>
      <c r="H49" s="66">
        <v>36367</v>
      </c>
      <c r="I49" s="66">
        <v>18798</v>
      </c>
    </row>
    <row r="50" spans="2:9" x14ac:dyDescent="0.2">
      <c r="B50" s="74"/>
      <c r="C50" s="74"/>
      <c r="D50" s="85"/>
    </row>
    <row r="51" spans="2:9" x14ac:dyDescent="0.2">
      <c r="B51" s="74"/>
      <c r="C51" s="74" t="s">
        <v>916</v>
      </c>
      <c r="D51" s="85">
        <v>30787</v>
      </c>
      <c r="E51" s="66">
        <v>41398</v>
      </c>
      <c r="F51" s="66">
        <v>721</v>
      </c>
      <c r="G51" s="66">
        <v>21040</v>
      </c>
      <c r="H51" s="66">
        <v>30066</v>
      </c>
      <c r="I51" s="66">
        <v>20358</v>
      </c>
    </row>
    <row r="52" spans="2:9" x14ac:dyDescent="0.2">
      <c r="B52" s="74"/>
      <c r="C52" s="66" t="s">
        <v>914</v>
      </c>
      <c r="D52" s="85">
        <f>F52+H52</f>
        <v>26665</v>
      </c>
      <c r="E52" s="66">
        <f>G52+I52</f>
        <v>40445.4</v>
      </c>
      <c r="F52" s="66">
        <v>788</v>
      </c>
      <c r="G52" s="66">
        <v>20779</v>
      </c>
      <c r="H52" s="66">
        <v>25877</v>
      </c>
      <c r="I52" s="66">
        <v>19666.400000000001</v>
      </c>
    </row>
    <row r="53" spans="2:9" ht="18" thickBot="1" x14ac:dyDescent="0.2">
      <c r="B53" s="79"/>
      <c r="C53" s="79"/>
      <c r="D53" s="112"/>
      <c r="E53" s="79"/>
      <c r="F53" s="79"/>
      <c r="G53" s="79"/>
      <c r="H53" s="79"/>
      <c r="I53" s="79"/>
    </row>
    <row r="54" spans="2:9" x14ac:dyDescent="0.2">
      <c r="D54" s="74" t="s">
        <v>257</v>
      </c>
    </row>
    <row r="57" spans="2:9" ht="18" thickBot="1" x14ac:dyDescent="0.25">
      <c r="B57" s="79"/>
      <c r="C57" s="79"/>
      <c r="D57" s="179" t="s">
        <v>420</v>
      </c>
      <c r="E57" s="79"/>
      <c r="F57" s="79"/>
      <c r="G57" s="79"/>
      <c r="H57" s="79"/>
      <c r="I57" s="79"/>
    </row>
    <row r="58" spans="2:9" x14ac:dyDescent="0.2">
      <c r="D58" s="181" t="s">
        <v>142</v>
      </c>
      <c r="E58" s="69"/>
      <c r="F58" s="181" t="s">
        <v>143</v>
      </c>
      <c r="G58" s="69"/>
      <c r="H58" s="181" t="s">
        <v>144</v>
      </c>
      <c r="I58" s="69"/>
    </row>
    <row r="59" spans="2:9" x14ac:dyDescent="0.2">
      <c r="B59" s="69"/>
      <c r="C59" s="69"/>
      <c r="D59" s="284" t="s">
        <v>418</v>
      </c>
      <c r="E59" s="284" t="s">
        <v>419</v>
      </c>
      <c r="F59" s="284" t="s">
        <v>418</v>
      </c>
      <c r="G59" s="284" t="s">
        <v>419</v>
      </c>
      <c r="H59" s="284" t="s">
        <v>418</v>
      </c>
      <c r="I59" s="284" t="s">
        <v>419</v>
      </c>
    </row>
    <row r="60" spans="2:9" x14ac:dyDescent="0.2">
      <c r="D60" s="178" t="s">
        <v>138</v>
      </c>
      <c r="E60" s="72" t="s">
        <v>145</v>
      </c>
      <c r="F60" s="72" t="s">
        <v>138</v>
      </c>
      <c r="G60" s="72" t="s">
        <v>145</v>
      </c>
      <c r="H60" s="72" t="s">
        <v>138</v>
      </c>
      <c r="I60" s="72" t="s">
        <v>145</v>
      </c>
    </row>
    <row r="61" spans="2:9" x14ac:dyDescent="0.2">
      <c r="B61" s="108"/>
      <c r="C61" s="74" t="s">
        <v>786</v>
      </c>
      <c r="D61" s="182">
        <v>14220</v>
      </c>
      <c r="E61" s="114">
        <v>42114</v>
      </c>
      <c r="F61" s="114">
        <v>1125</v>
      </c>
      <c r="G61" s="114">
        <v>26427</v>
      </c>
      <c r="H61" s="114">
        <v>13095</v>
      </c>
      <c r="I61" s="114">
        <v>15687</v>
      </c>
    </row>
    <row r="62" spans="2:9" x14ac:dyDescent="0.2">
      <c r="B62" s="108"/>
      <c r="C62" s="113" t="s">
        <v>375</v>
      </c>
      <c r="D62" s="182">
        <v>11917</v>
      </c>
      <c r="E62" s="114">
        <v>39919</v>
      </c>
      <c r="F62" s="114">
        <v>921</v>
      </c>
      <c r="G62" s="114">
        <v>24435</v>
      </c>
      <c r="H62" s="114">
        <v>10996</v>
      </c>
      <c r="I62" s="114">
        <v>15484</v>
      </c>
    </row>
    <row r="63" spans="2:9" x14ac:dyDescent="0.2">
      <c r="B63" s="108"/>
      <c r="C63" s="113"/>
      <c r="D63" s="182"/>
      <c r="E63" s="114"/>
      <c r="F63" s="114"/>
      <c r="G63" s="114"/>
      <c r="H63" s="114"/>
      <c r="I63" s="114"/>
    </row>
    <row r="64" spans="2:9" x14ac:dyDescent="0.2">
      <c r="B64" s="108"/>
      <c r="C64" s="113" t="s">
        <v>376</v>
      </c>
      <c r="D64" s="182">
        <v>11565</v>
      </c>
      <c r="E64" s="114">
        <v>39633</v>
      </c>
      <c r="F64" s="114">
        <v>815</v>
      </c>
      <c r="G64" s="114">
        <v>24349</v>
      </c>
      <c r="H64" s="114">
        <v>10750</v>
      </c>
      <c r="I64" s="114">
        <v>15284</v>
      </c>
    </row>
    <row r="65" spans="2:9" x14ac:dyDescent="0.2">
      <c r="B65" s="108"/>
      <c r="C65" s="113" t="s">
        <v>466</v>
      </c>
      <c r="D65" s="182">
        <v>12035</v>
      </c>
      <c r="E65" s="114">
        <v>39836</v>
      </c>
      <c r="F65" s="114">
        <v>906</v>
      </c>
      <c r="G65" s="114">
        <v>25041</v>
      </c>
      <c r="H65" s="114">
        <v>11129</v>
      </c>
      <c r="I65" s="114">
        <v>14796</v>
      </c>
    </row>
    <row r="66" spans="2:9" x14ac:dyDescent="0.2">
      <c r="B66" s="108"/>
      <c r="C66" s="113" t="s">
        <v>490</v>
      </c>
      <c r="D66" s="182">
        <v>11684</v>
      </c>
      <c r="E66" s="114">
        <v>40375</v>
      </c>
      <c r="F66" s="114">
        <v>855</v>
      </c>
      <c r="G66" s="114">
        <v>25761</v>
      </c>
      <c r="H66" s="114">
        <v>10829</v>
      </c>
      <c r="I66" s="114">
        <v>14614</v>
      </c>
    </row>
    <row r="67" spans="2:9" x14ac:dyDescent="0.2">
      <c r="B67" s="108"/>
      <c r="C67" s="74" t="s">
        <v>626</v>
      </c>
      <c r="D67" s="182">
        <v>11432</v>
      </c>
      <c r="E67" s="114">
        <v>41114</v>
      </c>
      <c r="F67" s="114">
        <v>837</v>
      </c>
      <c r="G67" s="114">
        <v>25299</v>
      </c>
      <c r="H67" s="114">
        <v>10595</v>
      </c>
      <c r="I67" s="114">
        <v>15816</v>
      </c>
    </row>
    <row r="68" spans="2:9" x14ac:dyDescent="0.2">
      <c r="B68" s="108"/>
      <c r="C68" s="74" t="s">
        <v>915</v>
      </c>
      <c r="D68" s="182">
        <v>10502</v>
      </c>
      <c r="E68" s="114">
        <v>35533</v>
      </c>
      <c r="F68" s="114">
        <v>886</v>
      </c>
      <c r="G68" s="114">
        <v>19749</v>
      </c>
      <c r="H68" s="114">
        <v>9616</v>
      </c>
      <c r="I68" s="114">
        <v>15784</v>
      </c>
    </row>
    <row r="69" spans="2:9" x14ac:dyDescent="0.2">
      <c r="B69" s="108"/>
      <c r="C69" s="74"/>
      <c r="D69" s="182"/>
      <c r="E69" s="114"/>
      <c r="F69" s="114"/>
      <c r="G69" s="114"/>
      <c r="H69" s="114"/>
      <c r="I69" s="114"/>
    </row>
    <row r="70" spans="2:9" x14ac:dyDescent="0.2">
      <c r="B70" s="108"/>
      <c r="C70" s="74" t="s">
        <v>916</v>
      </c>
      <c r="D70" s="182">
        <f>SUM(H70+F70)</f>
        <v>10282</v>
      </c>
      <c r="E70" s="114">
        <f>SUM(I70+G70)</f>
        <v>35613</v>
      </c>
      <c r="F70" s="114">
        <v>694</v>
      </c>
      <c r="G70" s="114">
        <v>20046</v>
      </c>
      <c r="H70" s="114">
        <v>9588</v>
      </c>
      <c r="I70" s="114">
        <v>15567</v>
      </c>
    </row>
    <row r="71" spans="2:9" x14ac:dyDescent="0.2">
      <c r="B71" s="108"/>
      <c r="C71" s="66" t="s">
        <v>914</v>
      </c>
      <c r="D71" s="182">
        <f>SUM(H71+F71)</f>
        <v>11590</v>
      </c>
      <c r="E71" s="114">
        <f>SUM(I71+G71)</f>
        <v>35206.573000000004</v>
      </c>
      <c r="F71" s="114">
        <f>SUM(F72:F80)</f>
        <v>772</v>
      </c>
      <c r="G71" s="114">
        <f>SUM(G72:G80)</f>
        <v>20048.466000000004</v>
      </c>
      <c r="H71" s="114">
        <f>SUM(H72:H80)</f>
        <v>10818</v>
      </c>
      <c r="I71" s="114">
        <f>SUM(I72:I80)</f>
        <v>15158.107</v>
      </c>
    </row>
    <row r="72" spans="2:9" x14ac:dyDescent="0.2">
      <c r="B72" s="74"/>
      <c r="C72" s="74" t="s">
        <v>787</v>
      </c>
      <c r="D72" s="182">
        <v>0</v>
      </c>
      <c r="E72" s="114">
        <v>0</v>
      </c>
      <c r="F72" s="64" t="s">
        <v>489</v>
      </c>
      <c r="G72" s="64" t="s">
        <v>489</v>
      </c>
      <c r="H72" s="64" t="s">
        <v>489</v>
      </c>
      <c r="I72" s="64" t="s">
        <v>489</v>
      </c>
    </row>
    <row r="73" spans="2:9" x14ac:dyDescent="0.2">
      <c r="B73" s="74"/>
      <c r="C73" s="74" t="s">
        <v>273</v>
      </c>
      <c r="D73" s="182">
        <f t="shared" ref="D73:E75" si="0">F73+H73</f>
        <v>3280</v>
      </c>
      <c r="E73" s="114">
        <f t="shared" si="0"/>
        <v>2590.6859999999997</v>
      </c>
      <c r="F73" s="64">
        <v>64</v>
      </c>
      <c r="G73" s="64">
        <v>306.06799999999998</v>
      </c>
      <c r="H73" s="183">
        <v>3216</v>
      </c>
      <c r="I73" s="183">
        <v>2284.6179999999999</v>
      </c>
    </row>
    <row r="74" spans="2:9" x14ac:dyDescent="0.2">
      <c r="B74" s="74"/>
      <c r="C74" s="74" t="s">
        <v>274</v>
      </c>
      <c r="D74" s="182">
        <f t="shared" si="0"/>
        <v>1901</v>
      </c>
      <c r="E74" s="114">
        <f t="shared" si="0"/>
        <v>2198.3200000000002</v>
      </c>
      <c r="F74" s="64">
        <v>98</v>
      </c>
      <c r="G74" s="64">
        <v>467.95800000000003</v>
      </c>
      <c r="H74" s="183">
        <v>1803</v>
      </c>
      <c r="I74" s="183">
        <v>1730.3620000000001</v>
      </c>
    </row>
    <row r="75" spans="2:9" x14ac:dyDescent="0.2">
      <c r="B75" s="74"/>
      <c r="C75" s="74" t="s">
        <v>275</v>
      </c>
      <c r="D75" s="182">
        <f t="shared" si="0"/>
        <v>3269</v>
      </c>
      <c r="E75" s="114">
        <f t="shared" si="0"/>
        <v>23125.739000000001</v>
      </c>
      <c r="F75" s="183">
        <v>602</v>
      </c>
      <c r="G75" s="183">
        <v>19274.060000000001</v>
      </c>
      <c r="H75" s="183">
        <v>2667</v>
      </c>
      <c r="I75" s="183">
        <v>3851.6790000000001</v>
      </c>
    </row>
    <row r="76" spans="2:9" x14ac:dyDescent="0.2">
      <c r="B76" s="74"/>
      <c r="C76" s="74"/>
      <c r="D76" s="182"/>
      <c r="E76" s="114"/>
      <c r="F76" s="183"/>
      <c r="G76" s="183"/>
      <c r="H76" s="183"/>
      <c r="I76" s="183"/>
    </row>
    <row r="77" spans="2:9" x14ac:dyDescent="0.2">
      <c r="B77" s="74"/>
      <c r="C77" s="74" t="s">
        <v>276</v>
      </c>
      <c r="D77" s="182">
        <f>F77+H77</f>
        <v>2752</v>
      </c>
      <c r="E77" s="114">
        <f>G77+I77</f>
        <v>7188.1120000000001</v>
      </c>
      <c r="F77" s="64">
        <v>0</v>
      </c>
      <c r="G77" s="64">
        <v>0</v>
      </c>
      <c r="H77" s="64">
        <v>2752</v>
      </c>
      <c r="I77" s="184">
        <v>7188.1120000000001</v>
      </c>
    </row>
    <row r="78" spans="2:9" x14ac:dyDescent="0.2">
      <c r="B78" s="74"/>
      <c r="C78" s="74" t="s">
        <v>277</v>
      </c>
      <c r="D78" s="182">
        <f>F78+H78</f>
        <v>383</v>
      </c>
      <c r="E78" s="114">
        <v>102.572</v>
      </c>
      <c r="F78" s="64">
        <v>8</v>
      </c>
      <c r="G78" s="64">
        <v>0.38</v>
      </c>
      <c r="H78" s="183">
        <v>375</v>
      </c>
      <c r="I78" s="183">
        <v>102.53400000000001</v>
      </c>
    </row>
    <row r="79" spans="2:9" x14ac:dyDescent="0.2">
      <c r="B79" s="74"/>
      <c r="C79" s="113" t="s">
        <v>278</v>
      </c>
      <c r="D79" s="182">
        <v>5</v>
      </c>
      <c r="E79" s="114">
        <v>0.80200000000000005</v>
      </c>
      <c r="F79" s="64">
        <v>0</v>
      </c>
      <c r="G79" s="64">
        <v>0</v>
      </c>
      <c r="H79" s="64">
        <v>5</v>
      </c>
      <c r="I79" s="64">
        <v>0.80200000000000005</v>
      </c>
    </row>
    <row r="80" spans="2:9" x14ac:dyDescent="0.2">
      <c r="B80" s="74"/>
      <c r="C80" s="113" t="s">
        <v>279</v>
      </c>
      <c r="D80" s="182">
        <v>0</v>
      </c>
      <c r="E80" s="114">
        <v>0</v>
      </c>
      <c r="F80" s="64">
        <v>0</v>
      </c>
      <c r="G80" s="64">
        <v>0</v>
      </c>
      <c r="H80" s="64">
        <v>0</v>
      </c>
      <c r="I80" s="64">
        <v>0</v>
      </c>
    </row>
    <row r="81" spans="2:9" ht="18" thickBot="1" x14ac:dyDescent="0.2">
      <c r="B81" s="79"/>
      <c r="C81" s="79"/>
      <c r="D81" s="112"/>
      <c r="E81" s="79"/>
      <c r="F81" s="79"/>
      <c r="G81" s="79"/>
      <c r="H81" s="79"/>
      <c r="I81" s="79"/>
    </row>
    <row r="82" spans="2:9" x14ac:dyDescent="0.2">
      <c r="D82" s="74" t="s">
        <v>257</v>
      </c>
    </row>
  </sheetData>
  <mergeCells count="6">
    <mergeCell ref="B32:I32"/>
    <mergeCell ref="B8:I8"/>
    <mergeCell ref="B7:I7"/>
    <mergeCell ref="D9:E9"/>
    <mergeCell ref="F9:G9"/>
    <mergeCell ref="H9:I9"/>
  </mergeCells>
  <phoneticPr fontId="2"/>
  <pageMargins left="0.75" right="0.75" top="1" bottom="1" header="0.51200000000000001" footer="0.51200000000000001"/>
  <pageSetup paperSize="9" scale="57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6895-BFE7-4C91-9E79-1FC7E2F74994}">
  <sheetPr>
    <tabColor theme="3"/>
    <pageSetUpPr fitToPage="1"/>
  </sheetPr>
  <dimension ref="B6:J78"/>
  <sheetViews>
    <sheetView view="pageBreakPreview" zoomScale="70" zoomScaleNormal="75" zoomScaleSheetLayoutView="70" workbookViewId="0"/>
  </sheetViews>
  <sheetFormatPr defaultColWidth="15.875" defaultRowHeight="17.25" x14ac:dyDescent="0.15"/>
  <cols>
    <col min="1" max="1" width="13.375" style="66" customWidth="1"/>
    <col min="2" max="2" width="22.5" style="66" customWidth="1"/>
    <col min="3" max="10" width="15" style="66" customWidth="1"/>
    <col min="11" max="16384" width="15.875" style="66"/>
  </cols>
  <sheetData>
    <row r="6" spans="2:10" x14ac:dyDescent="0.2">
      <c r="B6" s="366" t="s">
        <v>140</v>
      </c>
      <c r="C6" s="366"/>
      <c r="D6" s="366"/>
      <c r="E6" s="366"/>
      <c r="F6" s="366"/>
      <c r="G6" s="366"/>
      <c r="H6" s="366"/>
      <c r="I6" s="366"/>
      <c r="J6" s="366"/>
    </row>
    <row r="7" spans="2:10" ht="18" thickBot="1" x14ac:dyDescent="0.25">
      <c r="B7" s="79"/>
      <c r="C7" s="179" t="s">
        <v>571</v>
      </c>
      <c r="D7" s="79"/>
      <c r="E7" s="79"/>
      <c r="F7" s="79"/>
      <c r="G7" s="79"/>
      <c r="H7" s="79"/>
      <c r="I7" s="79"/>
      <c r="J7" s="79"/>
    </row>
    <row r="8" spans="2:10" x14ac:dyDescent="0.2">
      <c r="C8" s="382" t="s">
        <v>572</v>
      </c>
      <c r="D8" s="383"/>
      <c r="E8" s="69"/>
      <c r="F8" s="119"/>
      <c r="G8" s="119" t="s">
        <v>573</v>
      </c>
      <c r="H8" s="69"/>
      <c r="I8" s="69"/>
      <c r="J8" s="69"/>
    </row>
    <row r="9" spans="2:10" x14ac:dyDescent="0.2">
      <c r="C9" s="370"/>
      <c r="D9" s="387"/>
      <c r="E9" s="408" t="s">
        <v>280</v>
      </c>
      <c r="F9" s="409"/>
      <c r="G9" s="408" t="s">
        <v>574</v>
      </c>
      <c r="H9" s="409"/>
      <c r="I9" s="408" t="s">
        <v>231</v>
      </c>
      <c r="J9" s="410"/>
    </row>
    <row r="10" spans="2:10" x14ac:dyDescent="0.2">
      <c r="B10" s="69"/>
      <c r="C10" s="284" t="s">
        <v>575</v>
      </c>
      <c r="D10" s="284" t="s">
        <v>419</v>
      </c>
      <c r="E10" s="284" t="s">
        <v>575</v>
      </c>
      <c r="F10" s="284" t="s">
        <v>419</v>
      </c>
      <c r="G10" s="284" t="s">
        <v>575</v>
      </c>
      <c r="H10" s="284" t="s">
        <v>419</v>
      </c>
      <c r="I10" s="284" t="s">
        <v>575</v>
      </c>
      <c r="J10" s="284" t="s">
        <v>419</v>
      </c>
    </row>
    <row r="11" spans="2:10" x14ac:dyDescent="0.2">
      <c r="C11" s="178" t="s">
        <v>138</v>
      </c>
      <c r="D11" s="72" t="s">
        <v>145</v>
      </c>
      <c r="E11" s="72" t="s">
        <v>138</v>
      </c>
      <c r="F11" s="72" t="s">
        <v>145</v>
      </c>
      <c r="G11" s="72" t="s">
        <v>138</v>
      </c>
      <c r="H11" s="72" t="s">
        <v>145</v>
      </c>
      <c r="I11" s="72" t="s">
        <v>138</v>
      </c>
      <c r="J11" s="72" t="s">
        <v>145</v>
      </c>
    </row>
    <row r="12" spans="2:10" ht="17.25" customHeight="1" x14ac:dyDescent="0.2">
      <c r="B12" s="108" t="s">
        <v>491</v>
      </c>
      <c r="C12" s="182">
        <v>12473</v>
      </c>
      <c r="D12" s="114">
        <v>42416</v>
      </c>
      <c r="E12" s="86">
        <v>11684</v>
      </c>
      <c r="F12" s="86">
        <v>40375</v>
      </c>
      <c r="G12" s="86">
        <v>233</v>
      </c>
      <c r="H12" s="86">
        <v>270</v>
      </c>
      <c r="I12" s="86">
        <v>556</v>
      </c>
      <c r="J12" s="86">
        <v>1772</v>
      </c>
    </row>
    <row r="13" spans="2:10" ht="17.25" customHeight="1" x14ac:dyDescent="0.2">
      <c r="B13" s="108" t="s">
        <v>627</v>
      </c>
      <c r="C13" s="182">
        <v>12204</v>
      </c>
      <c r="D13" s="114">
        <v>42752</v>
      </c>
      <c r="E13" s="114">
        <v>11432</v>
      </c>
      <c r="F13" s="114">
        <v>41115</v>
      </c>
      <c r="G13" s="86">
        <v>222</v>
      </c>
      <c r="H13" s="86">
        <v>183</v>
      </c>
      <c r="I13" s="86">
        <v>550</v>
      </c>
      <c r="J13" s="86">
        <v>1454</v>
      </c>
    </row>
    <row r="14" spans="2:10" ht="17.25" customHeight="1" x14ac:dyDescent="0.2">
      <c r="B14" s="108" t="s">
        <v>915</v>
      </c>
      <c r="C14" s="182">
        <v>11046</v>
      </c>
      <c r="D14" s="114">
        <v>36889</v>
      </c>
      <c r="E14" s="114">
        <v>10278</v>
      </c>
      <c r="F14" s="114">
        <v>35533</v>
      </c>
      <c r="G14" s="86">
        <v>351</v>
      </c>
      <c r="H14" s="86">
        <v>223</v>
      </c>
      <c r="I14" s="86">
        <v>417</v>
      </c>
      <c r="J14" s="86">
        <v>1133</v>
      </c>
    </row>
    <row r="15" spans="2:10" ht="17.25" customHeight="1" x14ac:dyDescent="0.2">
      <c r="B15" s="108" t="s">
        <v>916</v>
      </c>
      <c r="C15" s="182">
        <v>11095</v>
      </c>
      <c r="D15" s="114">
        <v>37554</v>
      </c>
      <c r="E15" s="114">
        <v>10282</v>
      </c>
      <c r="F15" s="114">
        <v>35613</v>
      </c>
      <c r="G15" s="184">
        <v>344</v>
      </c>
      <c r="H15" s="184">
        <v>374</v>
      </c>
      <c r="I15" s="86">
        <v>469</v>
      </c>
      <c r="J15" s="86">
        <v>1567</v>
      </c>
    </row>
    <row r="16" spans="2:10" ht="17.25" customHeight="1" x14ac:dyDescent="0.2">
      <c r="B16" s="108" t="s">
        <v>914</v>
      </c>
      <c r="C16" s="182">
        <f t="shared" ref="C16:D20" si="0">E16+G16+I16</f>
        <v>12293</v>
      </c>
      <c r="D16" s="114">
        <f t="shared" si="0"/>
        <v>36960.400000000001</v>
      </c>
      <c r="E16" s="114">
        <f>SUM(E17:E24)</f>
        <v>11590</v>
      </c>
      <c r="F16" s="114">
        <f>SUM(F17:F24)</f>
        <v>35204.800000000003</v>
      </c>
      <c r="G16" s="114">
        <f t="shared" ref="G16:I16" si="1">SUM(G17:G24)</f>
        <v>235</v>
      </c>
      <c r="H16" s="114">
        <f t="shared" si="1"/>
        <v>346.6</v>
      </c>
      <c r="I16" s="114">
        <f t="shared" si="1"/>
        <v>468</v>
      </c>
      <c r="J16" s="114">
        <f>SUM(J17:J24)</f>
        <v>1409</v>
      </c>
    </row>
    <row r="17" spans="2:10" x14ac:dyDescent="0.2">
      <c r="B17" s="74" t="s">
        <v>788</v>
      </c>
      <c r="C17" s="182">
        <f t="shared" si="0"/>
        <v>788</v>
      </c>
      <c r="D17" s="114">
        <f t="shared" si="0"/>
        <v>20779</v>
      </c>
      <c r="E17" s="184">
        <v>764</v>
      </c>
      <c r="F17" s="184">
        <v>20048</v>
      </c>
      <c r="G17" s="86">
        <v>0</v>
      </c>
      <c r="H17" s="86">
        <v>0</v>
      </c>
      <c r="I17" s="86">
        <v>24</v>
      </c>
      <c r="J17" s="86">
        <v>731</v>
      </c>
    </row>
    <row r="18" spans="2:10" x14ac:dyDescent="0.2">
      <c r="B18" s="74" t="s">
        <v>789</v>
      </c>
      <c r="C18" s="182">
        <f t="shared" si="0"/>
        <v>0</v>
      </c>
      <c r="D18" s="114">
        <f t="shared" si="0"/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</row>
    <row r="19" spans="2:10" x14ac:dyDescent="0.2">
      <c r="B19" s="74" t="s">
        <v>790</v>
      </c>
      <c r="C19" s="182">
        <f t="shared" si="0"/>
        <v>8349</v>
      </c>
      <c r="D19" s="114">
        <f t="shared" si="0"/>
        <v>8823</v>
      </c>
      <c r="E19" s="184">
        <v>7686</v>
      </c>
      <c r="F19" s="184">
        <v>7866</v>
      </c>
      <c r="G19" s="184">
        <v>232</v>
      </c>
      <c r="H19" s="184">
        <v>346</v>
      </c>
      <c r="I19" s="184">
        <v>431</v>
      </c>
      <c r="J19" s="184">
        <v>611</v>
      </c>
    </row>
    <row r="20" spans="2:10" x14ac:dyDescent="0.2">
      <c r="B20" s="74" t="s">
        <v>791</v>
      </c>
      <c r="C20" s="182">
        <f t="shared" si="0"/>
        <v>2752</v>
      </c>
      <c r="D20" s="114">
        <f t="shared" si="0"/>
        <v>7188</v>
      </c>
      <c r="E20" s="86">
        <v>2752</v>
      </c>
      <c r="F20" s="86">
        <v>7188</v>
      </c>
      <c r="G20" s="86">
        <v>0</v>
      </c>
      <c r="H20" s="86">
        <v>0</v>
      </c>
      <c r="I20" s="86">
        <v>0</v>
      </c>
      <c r="J20" s="86">
        <v>0</v>
      </c>
    </row>
    <row r="21" spans="2:10" x14ac:dyDescent="0.2">
      <c r="B21" s="267"/>
      <c r="C21" s="182"/>
      <c r="D21" s="114"/>
      <c r="E21" s="86"/>
      <c r="F21" s="86"/>
      <c r="G21" s="86"/>
      <c r="H21" s="86"/>
      <c r="I21" s="86"/>
      <c r="J21" s="86"/>
    </row>
    <row r="22" spans="2:10" x14ac:dyDescent="0.2">
      <c r="B22" s="74" t="s">
        <v>792</v>
      </c>
      <c r="C22" s="182">
        <f t="shared" ref="C22:D24" si="2">E22+G22+I22</f>
        <v>5</v>
      </c>
      <c r="D22" s="114">
        <f t="shared" si="2"/>
        <v>0.8</v>
      </c>
      <c r="E22" s="86">
        <v>5</v>
      </c>
      <c r="F22" s="86">
        <v>0.8</v>
      </c>
      <c r="G22" s="86">
        <v>0</v>
      </c>
      <c r="H22" s="86">
        <v>0</v>
      </c>
      <c r="I22" s="86">
        <v>0</v>
      </c>
      <c r="J22" s="86">
        <v>0</v>
      </c>
    </row>
    <row r="23" spans="2:10" x14ac:dyDescent="0.2">
      <c r="B23" s="74" t="s">
        <v>793</v>
      </c>
      <c r="C23" s="182">
        <f t="shared" si="2"/>
        <v>0</v>
      </c>
      <c r="D23" s="114">
        <f t="shared" si="2"/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</row>
    <row r="24" spans="2:10" x14ac:dyDescent="0.2">
      <c r="B24" s="74" t="s">
        <v>794</v>
      </c>
      <c r="C24" s="182">
        <f t="shared" si="2"/>
        <v>399</v>
      </c>
      <c r="D24" s="114">
        <f t="shared" si="2"/>
        <v>169.6</v>
      </c>
      <c r="E24" s="184">
        <v>383</v>
      </c>
      <c r="F24" s="184">
        <v>102</v>
      </c>
      <c r="G24" s="268">
        <v>3</v>
      </c>
      <c r="H24" s="268">
        <v>0.6</v>
      </c>
      <c r="I24" s="184">
        <v>13</v>
      </c>
      <c r="J24" s="184">
        <v>67</v>
      </c>
    </row>
    <row r="25" spans="2:10" ht="18" thickBot="1" x14ac:dyDescent="0.25">
      <c r="B25" s="79"/>
      <c r="C25" s="112"/>
      <c r="D25" s="79"/>
      <c r="E25" s="79"/>
      <c r="F25" s="79"/>
      <c r="G25" s="79"/>
      <c r="H25" s="79"/>
      <c r="I25" s="99"/>
      <c r="J25" s="79"/>
    </row>
    <row r="26" spans="2:10" x14ac:dyDescent="0.2">
      <c r="C26" s="382" t="s">
        <v>576</v>
      </c>
      <c r="D26" s="383"/>
      <c r="G26" s="119" t="s">
        <v>577</v>
      </c>
      <c r="H26" s="119"/>
      <c r="I26" s="69"/>
      <c r="J26" s="69"/>
    </row>
    <row r="27" spans="2:10" x14ac:dyDescent="0.2">
      <c r="C27" s="370"/>
      <c r="D27" s="387"/>
      <c r="E27" s="408" t="s">
        <v>421</v>
      </c>
      <c r="F27" s="409"/>
      <c r="G27" s="408" t="s">
        <v>578</v>
      </c>
      <c r="H27" s="410"/>
      <c r="I27" s="408" t="s">
        <v>579</v>
      </c>
      <c r="J27" s="410"/>
    </row>
    <row r="28" spans="2:10" x14ac:dyDescent="0.2">
      <c r="B28" s="69"/>
      <c r="C28" s="284" t="s">
        <v>575</v>
      </c>
      <c r="D28" s="284" t="s">
        <v>419</v>
      </c>
      <c r="E28" s="284" t="s">
        <v>575</v>
      </c>
      <c r="F28" s="284" t="s">
        <v>419</v>
      </c>
      <c r="G28" s="284" t="s">
        <v>575</v>
      </c>
      <c r="H28" s="284" t="s">
        <v>419</v>
      </c>
      <c r="I28" s="284" t="s">
        <v>575</v>
      </c>
      <c r="J28" s="284" t="s">
        <v>419</v>
      </c>
    </row>
    <row r="29" spans="2:10" x14ac:dyDescent="0.2">
      <c r="C29" s="178" t="s">
        <v>138</v>
      </c>
      <c r="D29" s="72" t="s">
        <v>145</v>
      </c>
      <c r="E29" s="72" t="s">
        <v>138</v>
      </c>
      <c r="F29" s="72" t="s">
        <v>145</v>
      </c>
      <c r="G29" s="72" t="s">
        <v>138</v>
      </c>
      <c r="H29" s="72" t="s">
        <v>145</v>
      </c>
      <c r="I29" s="72" t="s">
        <v>138</v>
      </c>
      <c r="J29" s="72" t="s">
        <v>145</v>
      </c>
    </row>
    <row r="30" spans="2:10" ht="17.25" customHeight="1" x14ac:dyDescent="0.2">
      <c r="B30" s="108" t="s">
        <v>491</v>
      </c>
      <c r="C30" s="182">
        <v>27472</v>
      </c>
      <c r="D30" s="114">
        <v>2931</v>
      </c>
      <c r="E30" s="86">
        <v>3118</v>
      </c>
      <c r="F30" s="86">
        <v>55</v>
      </c>
      <c r="G30" s="86">
        <v>10656</v>
      </c>
      <c r="H30" s="86">
        <v>130</v>
      </c>
      <c r="I30" s="86">
        <v>2377</v>
      </c>
      <c r="J30" s="86">
        <v>2359</v>
      </c>
    </row>
    <row r="31" spans="2:10" x14ac:dyDescent="0.2">
      <c r="B31" s="108" t="s">
        <v>627</v>
      </c>
      <c r="C31" s="182">
        <v>24782</v>
      </c>
      <c r="D31" s="114">
        <v>16147</v>
      </c>
      <c r="E31" s="86">
        <v>2873</v>
      </c>
      <c r="F31" s="86">
        <v>52</v>
      </c>
      <c r="G31" s="86">
        <v>10273</v>
      </c>
      <c r="H31" s="86">
        <v>159</v>
      </c>
      <c r="I31" s="86">
        <v>2243</v>
      </c>
      <c r="J31" s="86">
        <v>2559</v>
      </c>
    </row>
    <row r="32" spans="2:10" x14ac:dyDescent="0.2">
      <c r="B32" s="108" t="s">
        <v>915</v>
      </c>
      <c r="C32" s="182">
        <v>21477</v>
      </c>
      <c r="D32" s="114">
        <v>3167</v>
      </c>
      <c r="E32" s="86">
        <v>2290</v>
      </c>
      <c r="F32" s="86">
        <v>43</v>
      </c>
      <c r="G32" s="86">
        <v>10254</v>
      </c>
      <c r="H32" s="86">
        <v>147</v>
      </c>
      <c r="I32" s="86">
        <v>1882</v>
      </c>
      <c r="J32" s="86">
        <v>2466</v>
      </c>
    </row>
    <row r="33" spans="2:10" x14ac:dyDescent="0.2">
      <c r="B33" s="108" t="s">
        <v>916</v>
      </c>
      <c r="C33" s="182">
        <v>19692</v>
      </c>
      <c r="D33" s="114">
        <v>3844</v>
      </c>
      <c r="E33" s="86">
        <v>2095</v>
      </c>
      <c r="F33" s="86">
        <v>39</v>
      </c>
      <c r="G33" s="86">
        <v>10189</v>
      </c>
      <c r="H33" s="86">
        <v>158</v>
      </c>
      <c r="I33" s="86">
        <v>1867</v>
      </c>
      <c r="J33" s="86">
        <v>3275</v>
      </c>
    </row>
    <row r="34" spans="2:10" x14ac:dyDescent="0.2">
      <c r="B34" s="108" t="s">
        <v>914</v>
      </c>
      <c r="C34" s="182">
        <f>E34+G34+I34+C51+E51+G51+I51+C69+E69+G69+I69</f>
        <v>19823</v>
      </c>
      <c r="D34" s="114">
        <f>F34+H34+J34+D51+F51+H51+J51+D69+F69+H69+J69</f>
        <v>3845</v>
      </c>
      <c r="E34" s="86">
        <f>SUM(E35:E41)</f>
        <v>2290</v>
      </c>
      <c r="F34" s="86">
        <f t="shared" ref="F34:J34" si="3">SUM(F35:F41)</f>
        <v>42</v>
      </c>
      <c r="G34" s="86">
        <f t="shared" si="3"/>
        <v>10205</v>
      </c>
      <c r="H34" s="86">
        <f t="shared" si="3"/>
        <v>159</v>
      </c>
      <c r="I34" s="86">
        <f t="shared" si="3"/>
        <v>1877</v>
      </c>
      <c r="J34" s="86">
        <f t="shared" si="3"/>
        <v>3284</v>
      </c>
    </row>
    <row r="35" spans="2:10" x14ac:dyDescent="0.2">
      <c r="B35" s="74" t="s">
        <v>788</v>
      </c>
      <c r="C35" s="182">
        <f t="shared" ref="C35:D37" si="4">E35+G35+I35</f>
        <v>0</v>
      </c>
      <c r="D35" s="114">
        <f t="shared" si="4"/>
        <v>0</v>
      </c>
      <c r="E35" s="114">
        <v>0</v>
      </c>
      <c r="F35" s="114">
        <v>0</v>
      </c>
      <c r="G35" s="114">
        <v>0</v>
      </c>
      <c r="H35" s="114">
        <v>0</v>
      </c>
      <c r="I35" s="114">
        <v>0</v>
      </c>
      <c r="J35" s="114">
        <v>0</v>
      </c>
    </row>
    <row r="36" spans="2:10" x14ac:dyDescent="0.2">
      <c r="B36" s="74" t="s">
        <v>790</v>
      </c>
      <c r="C36" s="182">
        <f t="shared" si="4"/>
        <v>1394</v>
      </c>
      <c r="D36" s="114">
        <f t="shared" si="4"/>
        <v>319</v>
      </c>
      <c r="E36" s="86">
        <v>870</v>
      </c>
      <c r="F36" s="86">
        <v>17</v>
      </c>
      <c r="G36" s="86">
        <v>138</v>
      </c>
      <c r="H36" s="86">
        <v>65</v>
      </c>
      <c r="I36" s="86">
        <v>386</v>
      </c>
      <c r="J36" s="86">
        <v>237</v>
      </c>
    </row>
    <row r="37" spans="2:10" x14ac:dyDescent="0.2">
      <c r="B37" s="74" t="s">
        <v>795</v>
      </c>
      <c r="C37" s="182">
        <f t="shared" si="4"/>
        <v>0</v>
      </c>
      <c r="D37" s="114">
        <f t="shared" si="4"/>
        <v>0</v>
      </c>
      <c r="E37" s="114">
        <v>0</v>
      </c>
      <c r="F37" s="114">
        <v>0</v>
      </c>
      <c r="G37" s="114">
        <v>0</v>
      </c>
      <c r="H37" s="114">
        <v>0</v>
      </c>
      <c r="I37" s="114">
        <v>0</v>
      </c>
      <c r="J37" s="114">
        <v>0</v>
      </c>
    </row>
    <row r="38" spans="2:10" x14ac:dyDescent="0.2">
      <c r="C38" s="182"/>
      <c r="D38" s="114"/>
      <c r="E38" s="86"/>
      <c r="F38" s="86"/>
      <c r="G38" s="86"/>
      <c r="H38" s="86"/>
      <c r="I38" s="86"/>
      <c r="J38" s="86"/>
    </row>
    <row r="39" spans="2:10" x14ac:dyDescent="0.2">
      <c r="B39" s="74" t="s">
        <v>792</v>
      </c>
      <c r="C39" s="182">
        <f t="shared" ref="C39:D41" si="5">E39+G39+I39</f>
        <v>11644</v>
      </c>
      <c r="D39" s="114">
        <f t="shared" si="5"/>
        <v>110</v>
      </c>
      <c r="E39" s="86">
        <v>220</v>
      </c>
      <c r="F39" s="86">
        <v>4</v>
      </c>
      <c r="G39" s="86">
        <v>10067</v>
      </c>
      <c r="H39" s="86">
        <v>94</v>
      </c>
      <c r="I39" s="86">
        <v>1357</v>
      </c>
      <c r="J39" s="86">
        <v>12</v>
      </c>
    </row>
    <row r="40" spans="2:10" x14ac:dyDescent="0.2">
      <c r="B40" s="74" t="s">
        <v>793</v>
      </c>
      <c r="C40" s="182">
        <f t="shared" si="5"/>
        <v>70</v>
      </c>
      <c r="D40" s="114">
        <f t="shared" si="5"/>
        <v>23</v>
      </c>
      <c r="E40" s="78">
        <v>0</v>
      </c>
      <c r="F40" s="78">
        <v>0</v>
      </c>
      <c r="G40" s="114">
        <v>0</v>
      </c>
      <c r="H40" s="114">
        <v>0</v>
      </c>
      <c r="I40" s="86">
        <v>70</v>
      </c>
      <c r="J40" s="86">
        <v>23</v>
      </c>
    </row>
    <row r="41" spans="2:10" x14ac:dyDescent="0.2">
      <c r="B41" s="74" t="s">
        <v>794</v>
      </c>
      <c r="C41" s="182">
        <f t="shared" si="5"/>
        <v>1264</v>
      </c>
      <c r="D41" s="114">
        <f t="shared" si="5"/>
        <v>3033</v>
      </c>
      <c r="E41" s="86">
        <v>1200</v>
      </c>
      <c r="F41" s="86">
        <v>21</v>
      </c>
      <c r="G41" s="114">
        <v>0</v>
      </c>
      <c r="H41" s="114">
        <v>0</v>
      </c>
      <c r="I41" s="86">
        <v>64</v>
      </c>
      <c r="J41" s="86">
        <v>3012</v>
      </c>
    </row>
    <row r="42" spans="2:10" ht="18" thickBot="1" x14ac:dyDescent="0.2">
      <c r="B42" s="79"/>
      <c r="C42" s="112"/>
      <c r="D42" s="79"/>
      <c r="E42" s="79"/>
      <c r="F42" s="79"/>
      <c r="G42" s="79"/>
      <c r="H42" s="79"/>
      <c r="I42" s="79"/>
      <c r="J42" s="79"/>
    </row>
    <row r="43" spans="2:10" x14ac:dyDescent="0.2">
      <c r="C43" s="124"/>
      <c r="D43" s="69"/>
      <c r="E43" s="69"/>
      <c r="F43" s="119" t="s">
        <v>146</v>
      </c>
      <c r="G43" s="69"/>
      <c r="H43" s="69"/>
      <c r="I43" s="69"/>
      <c r="J43" s="69"/>
    </row>
    <row r="44" spans="2:10" x14ac:dyDescent="0.2">
      <c r="C44" s="408" t="s">
        <v>580</v>
      </c>
      <c r="D44" s="409"/>
      <c r="E44" s="408" t="s">
        <v>581</v>
      </c>
      <c r="F44" s="409"/>
      <c r="G44" s="408" t="s">
        <v>582</v>
      </c>
      <c r="H44" s="409"/>
      <c r="I44" s="408" t="s">
        <v>583</v>
      </c>
      <c r="J44" s="410"/>
    </row>
    <row r="45" spans="2:10" x14ac:dyDescent="0.2">
      <c r="B45" s="69"/>
      <c r="C45" s="284" t="s">
        <v>575</v>
      </c>
      <c r="D45" s="284" t="s">
        <v>419</v>
      </c>
      <c r="E45" s="284" t="s">
        <v>575</v>
      </c>
      <c r="F45" s="284" t="s">
        <v>419</v>
      </c>
      <c r="G45" s="284" t="s">
        <v>575</v>
      </c>
      <c r="H45" s="284" t="s">
        <v>419</v>
      </c>
      <c r="I45" s="284" t="s">
        <v>575</v>
      </c>
      <c r="J45" s="284" t="s">
        <v>419</v>
      </c>
    </row>
    <row r="46" spans="2:10" x14ac:dyDescent="0.2">
      <c r="C46" s="178" t="s">
        <v>138</v>
      </c>
      <c r="D46" s="72" t="s">
        <v>145</v>
      </c>
      <c r="E46" s="72" t="s">
        <v>138</v>
      </c>
      <c r="F46" s="72" t="s">
        <v>145</v>
      </c>
      <c r="G46" s="72" t="s">
        <v>138</v>
      </c>
      <c r="H46" s="72" t="s">
        <v>145</v>
      </c>
      <c r="I46" s="72" t="s">
        <v>138</v>
      </c>
      <c r="J46" s="72" t="s">
        <v>145</v>
      </c>
    </row>
    <row r="47" spans="2:10" ht="17.25" customHeight="1" x14ac:dyDescent="0.2">
      <c r="B47" s="108" t="s">
        <v>491</v>
      </c>
      <c r="C47" s="182">
        <v>414</v>
      </c>
      <c r="D47" s="114">
        <v>104</v>
      </c>
      <c r="E47" s="114">
        <v>2050</v>
      </c>
      <c r="F47" s="114">
        <v>19</v>
      </c>
      <c r="G47" s="114">
        <v>2478</v>
      </c>
      <c r="H47" s="114">
        <v>36</v>
      </c>
      <c r="I47" s="114">
        <v>932</v>
      </c>
      <c r="J47" s="114">
        <v>37</v>
      </c>
    </row>
    <row r="48" spans="2:10" x14ac:dyDescent="0.2">
      <c r="B48" s="108" t="s">
        <v>627</v>
      </c>
      <c r="C48" s="269">
        <v>444</v>
      </c>
      <c r="D48" s="86">
        <v>138</v>
      </c>
      <c r="E48" s="86">
        <v>2284</v>
      </c>
      <c r="F48" s="86">
        <v>20</v>
      </c>
      <c r="G48" s="86">
        <v>46</v>
      </c>
      <c r="H48" s="86">
        <v>45</v>
      </c>
      <c r="I48" s="86">
        <v>635</v>
      </c>
      <c r="J48" s="86">
        <v>42</v>
      </c>
    </row>
    <row r="49" spans="2:10" x14ac:dyDescent="0.2">
      <c r="B49" s="108" t="s">
        <v>915</v>
      </c>
      <c r="C49" s="269">
        <v>484</v>
      </c>
      <c r="D49" s="86">
        <v>165</v>
      </c>
      <c r="E49" s="86">
        <v>1593</v>
      </c>
      <c r="F49" s="86">
        <v>19</v>
      </c>
      <c r="G49" s="86">
        <v>77</v>
      </c>
      <c r="H49" s="86">
        <v>98</v>
      </c>
      <c r="I49" s="86">
        <v>635</v>
      </c>
      <c r="J49" s="86">
        <v>42</v>
      </c>
    </row>
    <row r="50" spans="2:10" x14ac:dyDescent="0.2">
      <c r="B50" s="108" t="s">
        <v>916</v>
      </c>
      <c r="C50" s="269">
        <v>403</v>
      </c>
      <c r="D50" s="86">
        <v>143</v>
      </c>
      <c r="E50" s="86">
        <v>203</v>
      </c>
      <c r="F50" s="86">
        <v>5</v>
      </c>
      <c r="G50" s="86">
        <v>56</v>
      </c>
      <c r="H50" s="86">
        <v>62</v>
      </c>
      <c r="I50" s="86">
        <v>586</v>
      </c>
      <c r="J50" s="86">
        <v>68</v>
      </c>
    </row>
    <row r="51" spans="2:10" x14ac:dyDescent="0.2">
      <c r="B51" s="108" t="s">
        <v>914</v>
      </c>
      <c r="C51" s="182">
        <f>SUM(C52:C58)</f>
        <v>403</v>
      </c>
      <c r="D51" s="114">
        <f t="shared" ref="D51" si="6">SUM(D52:D58)</f>
        <v>142</v>
      </c>
      <c r="E51" s="86">
        <f>SUM(E52:E58)</f>
        <v>199</v>
      </c>
      <c r="F51" s="86">
        <f t="shared" ref="F51" si="7">SUM(F52:F58)</f>
        <v>4</v>
      </c>
      <c r="G51" s="86">
        <f>SUM(G52:G58)</f>
        <v>57</v>
      </c>
      <c r="H51" s="86">
        <f t="shared" ref="H51" si="8">SUM(H52:H58)</f>
        <v>62</v>
      </c>
      <c r="I51" s="86">
        <f>SUM(I52:I58)</f>
        <v>586</v>
      </c>
      <c r="J51" s="86">
        <f t="shared" ref="J51" si="9">SUM(J52:J58)</f>
        <v>65</v>
      </c>
    </row>
    <row r="52" spans="2:10" x14ac:dyDescent="0.2">
      <c r="B52" s="74" t="s">
        <v>788</v>
      </c>
      <c r="C52" s="182">
        <v>0</v>
      </c>
      <c r="D52" s="114">
        <v>0</v>
      </c>
      <c r="E52" s="114">
        <v>0</v>
      </c>
      <c r="F52" s="114">
        <v>0</v>
      </c>
      <c r="G52" s="114">
        <v>0</v>
      </c>
      <c r="H52" s="114">
        <v>0</v>
      </c>
      <c r="I52" s="114">
        <v>0</v>
      </c>
      <c r="J52" s="114">
        <v>0</v>
      </c>
    </row>
    <row r="53" spans="2:10" x14ac:dyDescent="0.2">
      <c r="B53" s="74" t="s">
        <v>790</v>
      </c>
      <c r="C53" s="269">
        <v>224</v>
      </c>
      <c r="D53" s="86">
        <v>111</v>
      </c>
      <c r="E53" s="86">
        <v>8</v>
      </c>
      <c r="F53" s="86">
        <v>3</v>
      </c>
      <c r="G53" s="86">
        <v>57</v>
      </c>
      <c r="H53" s="86">
        <v>62</v>
      </c>
      <c r="I53" s="86">
        <v>0</v>
      </c>
      <c r="J53" s="64">
        <v>0</v>
      </c>
    </row>
    <row r="54" spans="2:10" x14ac:dyDescent="0.2">
      <c r="B54" s="74" t="s">
        <v>795</v>
      </c>
      <c r="C54" s="270">
        <v>0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  <c r="J54" s="64">
        <v>0</v>
      </c>
    </row>
    <row r="55" spans="2:10" x14ac:dyDescent="0.2">
      <c r="C55" s="269"/>
      <c r="D55" s="86"/>
      <c r="E55" s="86"/>
      <c r="F55" s="86"/>
      <c r="G55" s="86"/>
      <c r="H55" s="86"/>
      <c r="I55" s="86"/>
      <c r="J55" s="86"/>
    </row>
    <row r="56" spans="2:10" x14ac:dyDescent="0.2">
      <c r="B56" s="74" t="s">
        <v>792</v>
      </c>
      <c r="C56" s="270">
        <v>0</v>
      </c>
      <c r="D56" s="64">
        <v>0</v>
      </c>
      <c r="E56" s="86">
        <v>191</v>
      </c>
      <c r="F56" s="86">
        <v>1</v>
      </c>
      <c r="G56" s="86">
        <v>0</v>
      </c>
      <c r="H56" s="86">
        <v>0</v>
      </c>
      <c r="I56" s="86">
        <v>492</v>
      </c>
      <c r="J56" s="86">
        <v>2</v>
      </c>
    </row>
    <row r="57" spans="2:10" x14ac:dyDescent="0.2">
      <c r="B57" s="74" t="s">
        <v>793</v>
      </c>
      <c r="C57" s="270">
        <v>0</v>
      </c>
      <c r="D57" s="64">
        <v>0</v>
      </c>
      <c r="E57" s="64">
        <v>0</v>
      </c>
      <c r="F57" s="64">
        <v>0</v>
      </c>
      <c r="G57" s="86">
        <v>0</v>
      </c>
      <c r="H57" s="86">
        <v>0</v>
      </c>
      <c r="I57" s="86">
        <v>94</v>
      </c>
      <c r="J57" s="86">
        <v>63</v>
      </c>
    </row>
    <row r="58" spans="2:10" x14ac:dyDescent="0.2">
      <c r="B58" s="74" t="s">
        <v>794</v>
      </c>
      <c r="C58" s="270">
        <v>179</v>
      </c>
      <c r="D58" s="64">
        <v>31</v>
      </c>
      <c r="E58" s="64">
        <v>0</v>
      </c>
      <c r="F58" s="64">
        <v>0</v>
      </c>
      <c r="G58" s="86">
        <v>0</v>
      </c>
      <c r="H58" s="64">
        <v>0</v>
      </c>
      <c r="I58" s="64">
        <v>0</v>
      </c>
      <c r="J58" s="64">
        <v>0</v>
      </c>
    </row>
    <row r="59" spans="2:10" ht="18" thickBot="1" x14ac:dyDescent="0.2">
      <c r="B59" s="79"/>
      <c r="C59" s="271"/>
      <c r="D59" s="272"/>
      <c r="E59" s="272"/>
      <c r="F59" s="272"/>
      <c r="G59" s="272"/>
      <c r="H59" s="272"/>
      <c r="I59" s="272"/>
      <c r="J59" s="272"/>
    </row>
    <row r="60" spans="2:10" x14ac:dyDescent="0.2">
      <c r="C60" s="124"/>
      <c r="D60" s="69"/>
      <c r="E60" s="69"/>
      <c r="F60" s="119" t="s">
        <v>146</v>
      </c>
      <c r="G60" s="69"/>
      <c r="H60" s="69"/>
      <c r="I60" s="69"/>
      <c r="J60" s="69"/>
    </row>
    <row r="61" spans="2:10" x14ac:dyDescent="0.2">
      <c r="C61" s="408" t="s">
        <v>584</v>
      </c>
      <c r="D61" s="409"/>
      <c r="E61" s="408" t="s">
        <v>585</v>
      </c>
      <c r="F61" s="409"/>
      <c r="G61" s="408" t="s">
        <v>422</v>
      </c>
      <c r="H61" s="409"/>
      <c r="I61" s="408" t="s">
        <v>232</v>
      </c>
      <c r="J61" s="410"/>
    </row>
    <row r="62" spans="2:10" x14ac:dyDescent="0.2">
      <c r="B62" s="69"/>
      <c r="C62" s="284" t="s">
        <v>575</v>
      </c>
      <c r="D62" s="284" t="s">
        <v>419</v>
      </c>
      <c r="E62" s="284" t="s">
        <v>575</v>
      </c>
      <c r="F62" s="284" t="s">
        <v>419</v>
      </c>
      <c r="G62" s="284" t="s">
        <v>575</v>
      </c>
      <c r="H62" s="284" t="s">
        <v>419</v>
      </c>
      <c r="I62" s="284" t="s">
        <v>575</v>
      </c>
      <c r="J62" s="284" t="s">
        <v>419</v>
      </c>
    </row>
    <row r="63" spans="2:10" x14ac:dyDescent="0.2">
      <c r="C63" s="178" t="s">
        <v>138</v>
      </c>
      <c r="D63" s="72" t="s">
        <v>145</v>
      </c>
      <c r="E63" s="72" t="s">
        <v>138</v>
      </c>
      <c r="F63" s="72" t="s">
        <v>145</v>
      </c>
      <c r="G63" s="72" t="s">
        <v>138</v>
      </c>
      <c r="H63" s="72" t="s">
        <v>145</v>
      </c>
      <c r="I63" s="72" t="s">
        <v>138</v>
      </c>
      <c r="J63" s="72" t="s">
        <v>145</v>
      </c>
    </row>
    <row r="64" spans="2:10" ht="17.25" customHeight="1" x14ac:dyDescent="0.2">
      <c r="B64" s="108" t="s">
        <v>467</v>
      </c>
      <c r="C64" s="182">
        <v>16</v>
      </c>
      <c r="D64" s="66">
        <v>0</v>
      </c>
      <c r="E64" s="114">
        <v>18</v>
      </c>
      <c r="F64" s="66">
        <v>0</v>
      </c>
      <c r="G64" s="114">
        <v>4613</v>
      </c>
      <c r="H64" s="114">
        <v>190</v>
      </c>
      <c r="I64" s="114">
        <v>1224</v>
      </c>
      <c r="J64" s="114">
        <v>17</v>
      </c>
    </row>
    <row r="65" spans="2:10" ht="17.25" customHeight="1" x14ac:dyDescent="0.2">
      <c r="B65" s="108" t="s">
        <v>491</v>
      </c>
      <c r="C65" s="182">
        <v>14</v>
      </c>
      <c r="D65" s="66">
        <v>0</v>
      </c>
      <c r="E65" s="114">
        <v>18</v>
      </c>
      <c r="F65" s="66">
        <v>0</v>
      </c>
      <c r="G65" s="114">
        <v>4211</v>
      </c>
      <c r="H65" s="114">
        <v>175</v>
      </c>
      <c r="I65" s="114">
        <v>1204</v>
      </c>
      <c r="J65" s="114">
        <v>16</v>
      </c>
    </row>
    <row r="66" spans="2:10" x14ac:dyDescent="0.2">
      <c r="B66" s="108" t="s">
        <v>627</v>
      </c>
      <c r="C66" s="269">
        <v>11</v>
      </c>
      <c r="D66" s="66">
        <v>0</v>
      </c>
      <c r="E66" s="86">
        <v>19</v>
      </c>
      <c r="F66" s="66">
        <v>0</v>
      </c>
      <c r="G66" s="86">
        <v>4594</v>
      </c>
      <c r="H66" s="86">
        <v>179</v>
      </c>
      <c r="I66" s="86">
        <v>1360</v>
      </c>
      <c r="J66" s="86">
        <v>18</v>
      </c>
    </row>
    <row r="67" spans="2:10" x14ac:dyDescent="0.2">
      <c r="B67" s="108" t="s">
        <v>915</v>
      </c>
      <c r="C67" s="269">
        <v>11</v>
      </c>
      <c r="D67" s="66">
        <v>95</v>
      </c>
      <c r="E67" s="86">
        <v>19</v>
      </c>
      <c r="F67" s="66">
        <v>0</v>
      </c>
      <c r="G67" s="86">
        <v>2996</v>
      </c>
      <c r="H67" s="86">
        <v>76</v>
      </c>
      <c r="I67" s="86">
        <v>1236</v>
      </c>
      <c r="J67" s="86">
        <v>16</v>
      </c>
    </row>
    <row r="68" spans="2:10" x14ac:dyDescent="0.2">
      <c r="B68" s="108" t="s">
        <v>916</v>
      </c>
      <c r="C68" s="269">
        <v>10</v>
      </c>
      <c r="D68" s="66">
        <v>0</v>
      </c>
      <c r="E68" s="86">
        <v>19</v>
      </c>
      <c r="F68" s="66">
        <v>0</v>
      </c>
      <c r="G68" s="86">
        <v>2943</v>
      </c>
      <c r="H68" s="86">
        <v>74</v>
      </c>
      <c r="I68" s="86">
        <v>1321</v>
      </c>
      <c r="J68" s="86">
        <v>20</v>
      </c>
    </row>
    <row r="69" spans="2:10" x14ac:dyDescent="0.2">
      <c r="B69" s="108" t="s">
        <v>914</v>
      </c>
      <c r="C69" s="182">
        <f>SUM(C70:C76)</f>
        <v>11</v>
      </c>
      <c r="D69" s="114">
        <f t="shared" ref="D69" si="10">SUM(D70:D76)</f>
        <v>0</v>
      </c>
      <c r="E69" s="86">
        <f>SUM(E70:E76)</f>
        <v>19</v>
      </c>
      <c r="F69" s="86">
        <f t="shared" ref="F69" si="11">SUM(F70:F76)</f>
        <v>0</v>
      </c>
      <c r="G69" s="86">
        <f>SUM(G70:G76)</f>
        <v>2940</v>
      </c>
      <c r="H69" s="86">
        <f t="shared" ref="H69" si="12">SUM(H70:H76)</f>
        <v>72</v>
      </c>
      <c r="I69" s="86">
        <f>SUM(I70:I76)</f>
        <v>1236</v>
      </c>
      <c r="J69" s="86">
        <f t="shared" ref="J69" si="13">SUM(J70:J76)</f>
        <v>15</v>
      </c>
    </row>
    <row r="70" spans="2:10" x14ac:dyDescent="0.2">
      <c r="B70" s="74" t="s">
        <v>788</v>
      </c>
      <c r="C70" s="270">
        <v>0</v>
      </c>
      <c r="D70" s="64">
        <v>0</v>
      </c>
      <c r="E70" s="64">
        <v>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</row>
    <row r="71" spans="2:10" x14ac:dyDescent="0.2">
      <c r="B71" s="74" t="s">
        <v>790</v>
      </c>
      <c r="C71" s="270">
        <v>0</v>
      </c>
      <c r="D71" s="64">
        <v>0</v>
      </c>
      <c r="E71" s="64">
        <v>0</v>
      </c>
      <c r="F71" s="64">
        <v>0</v>
      </c>
      <c r="G71" s="86">
        <v>740</v>
      </c>
      <c r="H71" s="86">
        <v>36</v>
      </c>
      <c r="I71" s="86">
        <v>16</v>
      </c>
      <c r="J71" s="86">
        <v>3</v>
      </c>
    </row>
    <row r="72" spans="2:10" x14ac:dyDescent="0.2">
      <c r="B72" s="74" t="s">
        <v>795</v>
      </c>
      <c r="C72" s="270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</row>
    <row r="73" spans="2:10" x14ac:dyDescent="0.2">
      <c r="C73" s="269"/>
      <c r="D73" s="86"/>
      <c r="E73" s="86"/>
      <c r="F73" s="86"/>
      <c r="G73" s="86"/>
      <c r="H73" s="86"/>
      <c r="I73" s="86"/>
      <c r="J73" s="86"/>
    </row>
    <row r="74" spans="2:10" x14ac:dyDescent="0.2">
      <c r="B74" s="74" t="s">
        <v>792</v>
      </c>
      <c r="C74" s="269">
        <v>11</v>
      </c>
      <c r="D74" s="72">
        <v>0</v>
      </c>
      <c r="E74" s="86">
        <v>19</v>
      </c>
      <c r="F74" s="72">
        <v>0</v>
      </c>
      <c r="G74" s="86">
        <v>2200</v>
      </c>
      <c r="H74" s="86">
        <v>36</v>
      </c>
      <c r="I74" s="86">
        <v>1220</v>
      </c>
      <c r="J74" s="86">
        <v>12</v>
      </c>
    </row>
    <row r="75" spans="2:10" x14ac:dyDescent="0.2">
      <c r="B75" s="74" t="s">
        <v>793</v>
      </c>
      <c r="C75" s="270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</row>
    <row r="76" spans="2:10" x14ac:dyDescent="0.2">
      <c r="B76" s="74" t="s">
        <v>794</v>
      </c>
      <c r="C76" s="270">
        <v>0</v>
      </c>
      <c r="D76" s="64">
        <v>0</v>
      </c>
      <c r="E76" s="86">
        <v>0</v>
      </c>
      <c r="F76" s="86">
        <v>0</v>
      </c>
      <c r="G76" s="64">
        <v>0</v>
      </c>
      <c r="H76" s="64">
        <v>0</v>
      </c>
      <c r="I76" s="64">
        <v>0</v>
      </c>
      <c r="J76" s="64">
        <v>0</v>
      </c>
    </row>
    <row r="77" spans="2:10" ht="18" thickBot="1" x14ac:dyDescent="0.2">
      <c r="B77" s="79"/>
      <c r="C77" s="112"/>
      <c r="D77" s="79"/>
      <c r="E77" s="79"/>
      <c r="F77" s="79"/>
      <c r="G77" s="79"/>
      <c r="H77" s="79"/>
      <c r="I77" s="79"/>
      <c r="J77" s="79"/>
    </row>
    <row r="78" spans="2:10" x14ac:dyDescent="0.2">
      <c r="C78" s="74" t="s">
        <v>257</v>
      </c>
    </row>
  </sheetData>
  <mergeCells count="17">
    <mergeCell ref="C26:D27"/>
    <mergeCell ref="E27:F27"/>
    <mergeCell ref="G27:H27"/>
    <mergeCell ref="I27:J27"/>
    <mergeCell ref="B6:J6"/>
    <mergeCell ref="C8:D9"/>
    <mergeCell ref="E9:F9"/>
    <mergeCell ref="G9:H9"/>
    <mergeCell ref="I9:J9"/>
    <mergeCell ref="C44:D44"/>
    <mergeCell ref="E44:F44"/>
    <mergeCell ref="G44:H44"/>
    <mergeCell ref="I44:J44"/>
    <mergeCell ref="C61:D61"/>
    <mergeCell ref="E61:F61"/>
    <mergeCell ref="G61:H61"/>
    <mergeCell ref="I61:J61"/>
  </mergeCells>
  <phoneticPr fontId="2"/>
  <pageMargins left="0.78740157480314965" right="0.78740157480314965" top="0.98425196850393704" bottom="0.98425196850393704" header="0.51181102362204722" footer="0.51181102362204722"/>
  <pageSetup paperSize="9" scale="58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C2EFF-4725-42B5-A6CE-CB4894C25AC0}">
  <sheetPr>
    <tabColor theme="3"/>
    <pageSetUpPr autoPageBreaks="0" fitToPage="1"/>
  </sheetPr>
  <dimension ref="A1:M67"/>
  <sheetViews>
    <sheetView view="pageBreakPreview" topLeftCell="C4" zoomScaleNormal="75" zoomScaleSheetLayoutView="100" workbookViewId="0">
      <pane xSplit="2" ySplit="7" topLeftCell="E11" activePane="bottomRight" state="frozen"/>
      <selection pane="topRight"/>
      <selection pane="bottomLeft"/>
      <selection pane="bottomRight"/>
    </sheetView>
  </sheetViews>
  <sheetFormatPr defaultColWidth="13.375" defaultRowHeight="17.25" x14ac:dyDescent="0.15"/>
  <cols>
    <col min="1" max="1" width="11.375" style="66" customWidth="1"/>
    <col min="2" max="2" width="1.25" style="66" customWidth="1"/>
    <col min="3" max="3" width="13.375" style="66"/>
    <col min="4" max="4" width="11.125" style="66" customWidth="1"/>
    <col min="5" max="11" width="14.75" style="66" customWidth="1"/>
    <col min="12" max="16384" width="13.375" style="66"/>
  </cols>
  <sheetData>
    <row r="1" spans="1:11" x14ac:dyDescent="0.2">
      <c r="A1" s="74"/>
    </row>
    <row r="6" spans="1:11" x14ac:dyDescent="0.2">
      <c r="B6" s="366" t="s">
        <v>147</v>
      </c>
      <c r="C6" s="366"/>
      <c r="D6" s="366"/>
      <c r="E6" s="366"/>
      <c r="F6" s="366"/>
      <c r="G6" s="366"/>
      <c r="H6" s="366"/>
      <c r="I6" s="366"/>
      <c r="J6" s="366"/>
      <c r="K6" s="366"/>
    </row>
    <row r="7" spans="1:11" ht="18" thickBot="1" x14ac:dyDescent="0.25">
      <c r="B7" s="79"/>
      <c r="C7" s="79"/>
      <c r="D7" s="79"/>
      <c r="E7" s="179" t="s">
        <v>148</v>
      </c>
      <c r="F7" s="79"/>
      <c r="G7" s="79"/>
      <c r="H7" s="79"/>
      <c r="I7" s="79"/>
      <c r="J7" s="79"/>
      <c r="K7" s="99" t="s">
        <v>165</v>
      </c>
    </row>
    <row r="8" spans="1:11" x14ac:dyDescent="0.15">
      <c r="E8" s="85"/>
      <c r="F8" s="69"/>
      <c r="G8" s="69"/>
      <c r="H8" s="69"/>
      <c r="I8" s="69"/>
      <c r="J8" s="69"/>
      <c r="K8" s="69"/>
    </row>
    <row r="9" spans="1:11" x14ac:dyDescent="0.2">
      <c r="E9" s="171" t="s">
        <v>116</v>
      </c>
      <c r="F9" s="411" t="s">
        <v>586</v>
      </c>
      <c r="G9" s="412"/>
      <c r="H9" s="411" t="s">
        <v>587</v>
      </c>
      <c r="I9" s="412"/>
      <c r="J9" s="411" t="s">
        <v>217</v>
      </c>
      <c r="K9" s="413"/>
    </row>
    <row r="10" spans="1:11" x14ac:dyDescent="0.2">
      <c r="B10" s="69"/>
      <c r="C10" s="69"/>
      <c r="D10" s="69"/>
      <c r="E10" s="124"/>
      <c r="F10" s="284" t="s">
        <v>588</v>
      </c>
      <c r="G10" s="284" t="s">
        <v>589</v>
      </c>
      <c r="H10" s="284" t="s">
        <v>590</v>
      </c>
      <c r="I10" s="284" t="s">
        <v>591</v>
      </c>
      <c r="J10" s="284" t="s">
        <v>592</v>
      </c>
      <c r="K10" s="284" t="s">
        <v>593</v>
      </c>
    </row>
    <row r="11" spans="1:11" x14ac:dyDescent="0.15">
      <c r="E11" s="85"/>
    </row>
    <row r="12" spans="1:11" x14ac:dyDescent="0.2">
      <c r="C12" s="74" t="s">
        <v>796</v>
      </c>
      <c r="D12" s="209"/>
      <c r="E12" s="182">
        <v>66118.481</v>
      </c>
      <c r="F12" s="183">
        <v>1730.8130000000001</v>
      </c>
      <c r="G12" s="183">
        <v>25553.100999999999</v>
      </c>
      <c r="H12" s="183">
        <v>20700.252</v>
      </c>
      <c r="I12" s="183">
        <v>12472.505999999999</v>
      </c>
      <c r="J12" s="183">
        <v>2725.1149999999998</v>
      </c>
      <c r="K12" s="183">
        <v>2936.694</v>
      </c>
    </row>
    <row r="13" spans="1:11" x14ac:dyDescent="0.2">
      <c r="C13" s="74" t="s">
        <v>797</v>
      </c>
      <c r="E13" s="182">
        <v>52629.293000000005</v>
      </c>
      <c r="F13" s="183">
        <v>1831.1759999999999</v>
      </c>
      <c r="G13" s="183">
        <v>22182</v>
      </c>
      <c r="H13" s="183">
        <v>13770.2</v>
      </c>
      <c r="I13" s="183">
        <v>9761.8870000000006</v>
      </c>
      <c r="J13" s="183">
        <v>2459.63</v>
      </c>
      <c r="K13" s="183">
        <v>2624.4</v>
      </c>
    </row>
    <row r="14" spans="1:11" x14ac:dyDescent="0.2">
      <c r="A14" s="185"/>
      <c r="C14" s="74" t="s">
        <v>917</v>
      </c>
      <c r="E14" s="182">
        <v>60861.516999999993</v>
      </c>
      <c r="F14" s="183">
        <v>1273.48</v>
      </c>
      <c r="G14" s="183">
        <v>24625.7</v>
      </c>
      <c r="H14" s="183">
        <v>17119.886999999999</v>
      </c>
      <c r="I14" s="183">
        <v>11652.184999999999</v>
      </c>
      <c r="J14" s="183">
        <v>2889.33</v>
      </c>
      <c r="K14" s="183">
        <v>3300.9349999999999</v>
      </c>
    </row>
    <row r="15" spans="1:11" x14ac:dyDescent="0.2">
      <c r="C15" s="74" t="s">
        <v>918</v>
      </c>
      <c r="E15" s="182">
        <v>61937.188999999998</v>
      </c>
      <c r="F15" s="183">
        <v>1680.8720000000001</v>
      </c>
      <c r="G15" s="183">
        <v>23001.637999999999</v>
      </c>
      <c r="H15" s="183">
        <v>15581.722</v>
      </c>
      <c r="I15" s="183">
        <v>12102.902</v>
      </c>
      <c r="J15" s="183">
        <v>4601.7349999999997</v>
      </c>
      <c r="K15" s="183">
        <v>4968.32</v>
      </c>
    </row>
    <row r="16" spans="1:11" x14ac:dyDescent="0.2">
      <c r="C16" s="74"/>
      <c r="E16" s="182"/>
      <c r="F16" s="183"/>
      <c r="G16" s="183"/>
      <c r="H16" s="183"/>
      <c r="I16" s="183"/>
      <c r="J16" s="183"/>
      <c r="K16" s="183"/>
    </row>
    <row r="17" spans="3:11" x14ac:dyDescent="0.2">
      <c r="C17" s="74" t="s">
        <v>798</v>
      </c>
      <c r="E17" s="182">
        <v>51891.183999999994</v>
      </c>
      <c r="F17" s="183">
        <v>1755.5530000000001</v>
      </c>
      <c r="G17" s="183">
        <v>19816.945</v>
      </c>
      <c r="H17" s="183">
        <v>13981.671999999999</v>
      </c>
      <c r="I17" s="183">
        <v>9058.4039999999986</v>
      </c>
      <c r="J17" s="183">
        <v>3344.0550000000003</v>
      </c>
      <c r="K17" s="183">
        <v>3934.5549999999998</v>
      </c>
    </row>
    <row r="18" spans="3:11" x14ac:dyDescent="0.2">
      <c r="C18" s="74" t="s">
        <v>799</v>
      </c>
      <c r="E18" s="182">
        <v>49040.190999999999</v>
      </c>
      <c r="F18" s="183">
        <v>1426.854</v>
      </c>
      <c r="G18" s="183">
        <v>19795.382999999998</v>
      </c>
      <c r="H18" s="183">
        <v>13696.281999999999</v>
      </c>
      <c r="I18" s="183">
        <v>9030.2569999999996</v>
      </c>
      <c r="J18" s="183">
        <v>2378.0450000000001</v>
      </c>
      <c r="K18" s="183">
        <v>2713.37</v>
      </c>
    </row>
    <row r="19" spans="3:11" x14ac:dyDescent="0.2">
      <c r="C19" s="74" t="s">
        <v>800</v>
      </c>
      <c r="E19" s="182">
        <v>49640.683000000005</v>
      </c>
      <c r="F19" s="183">
        <v>1443.4110000000001</v>
      </c>
      <c r="G19" s="183">
        <v>21349.539000000001</v>
      </c>
      <c r="H19" s="183">
        <v>13178.094999999999</v>
      </c>
      <c r="I19" s="183">
        <v>8736.5580000000009</v>
      </c>
      <c r="J19" s="183">
        <v>2264.36</v>
      </c>
      <c r="K19" s="183">
        <v>2668.72</v>
      </c>
    </row>
    <row r="20" spans="3:11" x14ac:dyDescent="0.2">
      <c r="C20" s="74"/>
      <c r="E20" s="182"/>
      <c r="F20" s="114"/>
      <c r="G20" s="114"/>
      <c r="H20" s="114"/>
      <c r="I20" s="114"/>
      <c r="J20" s="114"/>
      <c r="K20" s="114"/>
    </row>
    <row r="21" spans="3:11" x14ac:dyDescent="0.2">
      <c r="C21" s="74" t="s">
        <v>801</v>
      </c>
      <c r="E21" s="182">
        <v>44992</v>
      </c>
      <c r="F21" s="114">
        <v>1610</v>
      </c>
      <c r="G21" s="114">
        <v>19169</v>
      </c>
      <c r="H21" s="114">
        <v>12519</v>
      </c>
      <c r="I21" s="114">
        <v>6856</v>
      </c>
      <c r="J21" s="114">
        <v>2289</v>
      </c>
      <c r="K21" s="114">
        <v>2549</v>
      </c>
    </row>
    <row r="22" spans="3:11" x14ac:dyDescent="0.2">
      <c r="C22" s="74" t="s">
        <v>802</v>
      </c>
      <c r="D22" s="185"/>
      <c r="E22" s="182">
        <v>43516</v>
      </c>
      <c r="F22" s="114">
        <v>1845</v>
      </c>
      <c r="G22" s="114">
        <v>18393</v>
      </c>
      <c r="H22" s="114">
        <v>12228</v>
      </c>
      <c r="I22" s="114">
        <v>6338</v>
      </c>
      <c r="J22" s="114">
        <v>2209</v>
      </c>
      <c r="K22" s="114">
        <v>2504</v>
      </c>
    </row>
    <row r="23" spans="3:11" x14ac:dyDescent="0.2">
      <c r="C23" s="74" t="s">
        <v>803</v>
      </c>
      <c r="E23" s="182">
        <v>44146</v>
      </c>
      <c r="F23" s="114">
        <v>1976</v>
      </c>
      <c r="G23" s="114">
        <v>20113</v>
      </c>
      <c r="H23" s="114">
        <v>12100</v>
      </c>
      <c r="I23" s="114">
        <v>5256</v>
      </c>
      <c r="J23" s="114">
        <v>2215</v>
      </c>
      <c r="K23" s="114">
        <v>2485</v>
      </c>
    </row>
    <row r="24" spans="3:11" x14ac:dyDescent="0.2">
      <c r="C24" s="74" t="s">
        <v>804</v>
      </c>
      <c r="E24" s="182">
        <v>46997</v>
      </c>
      <c r="F24" s="114">
        <v>2296</v>
      </c>
      <c r="G24" s="114">
        <v>21463</v>
      </c>
      <c r="H24" s="114">
        <v>12252</v>
      </c>
      <c r="I24" s="114">
        <v>6388</v>
      </c>
      <c r="J24" s="114">
        <v>2180</v>
      </c>
      <c r="K24" s="114">
        <v>2417</v>
      </c>
    </row>
    <row r="25" spans="3:11" x14ac:dyDescent="0.2">
      <c r="C25" s="74" t="s">
        <v>805</v>
      </c>
      <c r="E25" s="182">
        <v>49103</v>
      </c>
      <c r="F25" s="114">
        <v>3583</v>
      </c>
      <c r="G25" s="114">
        <v>19883</v>
      </c>
      <c r="H25" s="114">
        <v>20561</v>
      </c>
      <c r="I25" s="114">
        <v>12861</v>
      </c>
      <c r="J25" s="114">
        <v>2734</v>
      </c>
      <c r="K25" s="114">
        <v>2342</v>
      </c>
    </row>
    <row r="26" spans="3:11" x14ac:dyDescent="0.2">
      <c r="C26" s="74"/>
      <c r="E26" s="182"/>
      <c r="F26" s="114"/>
      <c r="G26" s="114"/>
      <c r="H26" s="114"/>
      <c r="I26" s="114"/>
      <c r="J26" s="114"/>
      <c r="K26" s="114"/>
    </row>
    <row r="27" spans="3:11" x14ac:dyDescent="0.2">
      <c r="C27" s="74" t="s">
        <v>806</v>
      </c>
      <c r="E27" s="182">
        <v>49269.783000000003</v>
      </c>
      <c r="F27" s="114">
        <v>3990.7049999999999</v>
      </c>
      <c r="G27" s="114">
        <v>19898.546999999999</v>
      </c>
      <c r="H27" s="114">
        <v>11631.196</v>
      </c>
      <c r="I27" s="114">
        <v>9251.91</v>
      </c>
      <c r="J27" s="114">
        <v>2142.835</v>
      </c>
      <c r="K27" s="114">
        <v>2354.59</v>
      </c>
    </row>
    <row r="28" spans="3:11" x14ac:dyDescent="0.2">
      <c r="C28" s="74" t="s">
        <v>807</v>
      </c>
      <c r="E28" s="182">
        <v>47743.794999999998</v>
      </c>
      <c r="F28" s="114">
        <v>4344.2610000000004</v>
      </c>
      <c r="G28" s="114">
        <v>18677.189999999999</v>
      </c>
      <c r="H28" s="114">
        <v>10839.992</v>
      </c>
      <c r="I28" s="114">
        <v>9292.4419999999991</v>
      </c>
      <c r="J28" s="114">
        <v>2240.6799999999998</v>
      </c>
      <c r="K28" s="114">
        <v>2349.23</v>
      </c>
    </row>
    <row r="29" spans="3:11" x14ac:dyDescent="0.2">
      <c r="C29" s="74" t="s">
        <v>808</v>
      </c>
      <c r="E29" s="182">
        <v>45479.651000000005</v>
      </c>
      <c r="F29" s="114">
        <v>5030.9049999999997</v>
      </c>
      <c r="G29" s="114">
        <v>17557.946</v>
      </c>
      <c r="H29" s="114">
        <v>8119.9549999999999</v>
      </c>
      <c r="I29" s="114">
        <v>10315.98</v>
      </c>
      <c r="J29" s="114">
        <v>2208.33</v>
      </c>
      <c r="K29" s="114">
        <v>2246.5349999999999</v>
      </c>
    </row>
    <row r="30" spans="3:11" x14ac:dyDescent="0.2">
      <c r="C30" s="74" t="s">
        <v>809</v>
      </c>
      <c r="E30" s="182">
        <v>39599</v>
      </c>
      <c r="F30" s="114">
        <v>5126</v>
      </c>
      <c r="G30" s="114">
        <v>16687</v>
      </c>
      <c r="H30" s="114">
        <v>6850</v>
      </c>
      <c r="I30" s="114">
        <v>7036</v>
      </c>
      <c r="J30" s="114">
        <v>1898</v>
      </c>
      <c r="K30" s="114">
        <v>2002</v>
      </c>
    </row>
    <row r="31" spans="3:11" x14ac:dyDescent="0.2">
      <c r="C31" s="74" t="s">
        <v>786</v>
      </c>
      <c r="E31" s="182">
        <v>43185</v>
      </c>
      <c r="F31" s="114">
        <v>4920</v>
      </c>
      <c r="G31" s="114">
        <v>18550</v>
      </c>
      <c r="H31" s="114">
        <v>8193</v>
      </c>
      <c r="I31" s="114">
        <v>7900</v>
      </c>
      <c r="J31" s="114">
        <v>1783</v>
      </c>
      <c r="K31" s="114">
        <v>1839</v>
      </c>
    </row>
    <row r="32" spans="3:11" x14ac:dyDescent="0.2">
      <c r="C32" s="74"/>
      <c r="E32" s="182"/>
      <c r="F32" s="114"/>
      <c r="G32" s="114"/>
      <c r="H32" s="114"/>
      <c r="I32" s="114"/>
      <c r="J32" s="114"/>
      <c r="K32" s="114"/>
    </row>
    <row r="33" spans="3:13" x14ac:dyDescent="0.2">
      <c r="C33" s="74" t="s">
        <v>272</v>
      </c>
      <c r="E33" s="182">
        <v>43524.722000000002</v>
      </c>
      <c r="F33" s="114">
        <v>4920.527</v>
      </c>
      <c r="G33" s="114">
        <v>18624.512999999999</v>
      </c>
      <c r="H33" s="114">
        <v>7773.8630000000003</v>
      </c>
      <c r="I33" s="114">
        <v>8850.7639999999992</v>
      </c>
      <c r="J33" s="114">
        <v>1671.2750000000001</v>
      </c>
      <c r="K33" s="114">
        <v>1683.78</v>
      </c>
    </row>
    <row r="34" spans="3:13" x14ac:dyDescent="0.2">
      <c r="C34" s="74" t="s">
        <v>297</v>
      </c>
      <c r="E34" s="182">
        <v>46435</v>
      </c>
      <c r="F34" s="114">
        <v>5358</v>
      </c>
      <c r="G34" s="114">
        <v>19431</v>
      </c>
      <c r="H34" s="114">
        <v>7944</v>
      </c>
      <c r="I34" s="114">
        <v>10519</v>
      </c>
      <c r="J34" s="114">
        <v>1578</v>
      </c>
      <c r="K34" s="114">
        <v>1605</v>
      </c>
    </row>
    <row r="35" spans="3:13" x14ac:dyDescent="0.2">
      <c r="C35" s="74" t="s">
        <v>315</v>
      </c>
      <c r="E35" s="182">
        <v>46641</v>
      </c>
      <c r="F35" s="114">
        <v>5324</v>
      </c>
      <c r="G35" s="114">
        <v>19942</v>
      </c>
      <c r="H35" s="114">
        <v>7775</v>
      </c>
      <c r="I35" s="114">
        <v>10560</v>
      </c>
      <c r="J35" s="114">
        <v>1477</v>
      </c>
      <c r="K35" s="114">
        <v>1563</v>
      </c>
    </row>
    <row r="36" spans="3:13" x14ac:dyDescent="0.2">
      <c r="C36" s="74" t="s">
        <v>323</v>
      </c>
      <c r="E36" s="182">
        <v>44565</v>
      </c>
      <c r="F36" s="183">
        <v>5232</v>
      </c>
      <c r="G36" s="183">
        <v>19103</v>
      </c>
      <c r="H36" s="183">
        <v>7572</v>
      </c>
      <c r="I36" s="183">
        <v>9426</v>
      </c>
      <c r="J36" s="183">
        <v>1580</v>
      </c>
      <c r="K36" s="183">
        <v>1652</v>
      </c>
    </row>
    <row r="37" spans="3:13" x14ac:dyDescent="0.2">
      <c r="C37" s="74" t="s">
        <v>375</v>
      </c>
      <c r="E37" s="182">
        <v>40503</v>
      </c>
      <c r="F37" s="183">
        <v>4228</v>
      </c>
      <c r="G37" s="183">
        <v>17352</v>
      </c>
      <c r="H37" s="183">
        <v>7034</v>
      </c>
      <c r="I37" s="183">
        <v>8637</v>
      </c>
      <c r="J37" s="183">
        <v>1610</v>
      </c>
      <c r="K37" s="183">
        <v>1642</v>
      </c>
    </row>
    <row r="38" spans="3:13" x14ac:dyDescent="0.2">
      <c r="C38" s="74"/>
      <c r="E38" s="182"/>
      <c r="F38" s="183"/>
      <c r="G38" s="183"/>
      <c r="H38" s="183"/>
      <c r="I38" s="183"/>
      <c r="J38" s="183"/>
      <c r="K38" s="183"/>
    </row>
    <row r="39" spans="3:13" x14ac:dyDescent="0.2">
      <c r="C39" s="74" t="s">
        <v>376</v>
      </c>
      <c r="E39" s="182">
        <v>40945</v>
      </c>
      <c r="F39" s="183">
        <v>5081</v>
      </c>
      <c r="G39" s="183">
        <v>18101</v>
      </c>
      <c r="H39" s="183">
        <v>7405</v>
      </c>
      <c r="I39" s="183">
        <v>7239</v>
      </c>
      <c r="J39" s="183">
        <v>1523</v>
      </c>
      <c r="K39" s="183">
        <v>1596</v>
      </c>
    </row>
    <row r="40" spans="3:13" x14ac:dyDescent="0.2">
      <c r="C40" s="74" t="s">
        <v>476</v>
      </c>
      <c r="E40" s="182">
        <v>38741</v>
      </c>
      <c r="F40" s="183">
        <v>4713</v>
      </c>
      <c r="G40" s="183">
        <v>17359</v>
      </c>
      <c r="H40" s="183">
        <v>7288</v>
      </c>
      <c r="I40" s="183">
        <v>6136</v>
      </c>
      <c r="J40" s="183">
        <v>1620</v>
      </c>
      <c r="K40" s="183">
        <v>1624</v>
      </c>
    </row>
    <row r="41" spans="3:13" x14ac:dyDescent="0.2">
      <c r="C41" s="74" t="s">
        <v>490</v>
      </c>
      <c r="E41" s="182">
        <v>37849</v>
      </c>
      <c r="F41" s="183">
        <v>4497</v>
      </c>
      <c r="G41" s="183">
        <v>16697</v>
      </c>
      <c r="H41" s="183">
        <v>6952</v>
      </c>
      <c r="I41" s="183">
        <v>6250</v>
      </c>
      <c r="J41" s="183">
        <v>1693</v>
      </c>
      <c r="K41" s="183">
        <v>1760</v>
      </c>
    </row>
    <row r="42" spans="3:13" x14ac:dyDescent="0.15">
      <c r="C42" s="66" t="s">
        <v>626</v>
      </c>
      <c r="E42" s="182">
        <v>37820</v>
      </c>
      <c r="F42" s="114">
        <v>5002</v>
      </c>
      <c r="G42" s="114">
        <v>15948</v>
      </c>
      <c r="H42" s="114">
        <v>6388</v>
      </c>
      <c r="I42" s="114">
        <v>7005</v>
      </c>
      <c r="J42" s="114">
        <v>1696</v>
      </c>
      <c r="K42" s="114">
        <v>1781</v>
      </c>
    </row>
    <row r="43" spans="3:13" x14ac:dyDescent="0.2">
      <c r="C43" s="74" t="s">
        <v>915</v>
      </c>
      <c r="E43" s="182">
        <v>30833</v>
      </c>
      <c r="F43" s="114">
        <v>3066</v>
      </c>
      <c r="G43" s="114">
        <v>11849</v>
      </c>
      <c r="H43" s="114">
        <v>6034</v>
      </c>
      <c r="I43" s="114">
        <v>6991</v>
      </c>
      <c r="J43" s="114">
        <v>1373</v>
      </c>
      <c r="K43" s="114">
        <v>1520</v>
      </c>
    </row>
    <row r="44" spans="3:13" x14ac:dyDescent="0.2">
      <c r="C44" s="74"/>
      <c r="E44" s="182"/>
      <c r="F44" s="114"/>
      <c r="G44" s="114"/>
      <c r="H44" s="114"/>
      <c r="I44" s="114"/>
      <c r="J44" s="114"/>
      <c r="K44" s="114"/>
    </row>
    <row r="45" spans="3:13" x14ac:dyDescent="0.2">
      <c r="C45" s="74" t="s">
        <v>916</v>
      </c>
      <c r="E45" s="182">
        <v>27422</v>
      </c>
      <c r="F45" s="114">
        <v>2087</v>
      </c>
      <c r="G45" s="114">
        <v>10070</v>
      </c>
      <c r="H45" s="114">
        <v>5851</v>
      </c>
      <c r="I45" s="114">
        <v>6721</v>
      </c>
      <c r="J45" s="114">
        <v>1257</v>
      </c>
      <c r="K45" s="114">
        <v>1436</v>
      </c>
    </row>
    <row r="46" spans="3:13" x14ac:dyDescent="0.15">
      <c r="C46" s="66" t="s">
        <v>914</v>
      </c>
      <c r="E46" s="182">
        <f t="shared" ref="E46:K46" si="0">E47+E52</f>
        <v>31426</v>
      </c>
      <c r="F46" s="114">
        <f t="shared" si="0"/>
        <v>3006</v>
      </c>
      <c r="G46" s="114">
        <f t="shared" si="0"/>
        <v>12155</v>
      </c>
      <c r="H46" s="114">
        <f t="shared" si="0"/>
        <v>5957</v>
      </c>
      <c r="I46" s="114">
        <f t="shared" si="0"/>
        <v>7196</v>
      </c>
      <c r="J46" s="114">
        <f t="shared" si="0"/>
        <v>1677</v>
      </c>
      <c r="K46" s="114">
        <f t="shared" si="0"/>
        <v>1435</v>
      </c>
    </row>
    <row r="47" spans="3:13" x14ac:dyDescent="0.2">
      <c r="C47" s="74" t="s">
        <v>149</v>
      </c>
      <c r="E47" s="182">
        <f t="shared" ref="E47:K47" si="1">SUM(E48:E50)</f>
        <v>30181</v>
      </c>
      <c r="F47" s="114">
        <f t="shared" si="1"/>
        <v>3006</v>
      </c>
      <c r="G47" s="114">
        <f t="shared" si="1"/>
        <v>12155</v>
      </c>
      <c r="H47" s="114">
        <f t="shared" si="1"/>
        <v>5956</v>
      </c>
      <c r="I47" s="114">
        <f t="shared" si="1"/>
        <v>5952</v>
      </c>
      <c r="J47" s="114">
        <f t="shared" si="1"/>
        <v>1677</v>
      </c>
      <c r="K47" s="114">
        <f t="shared" si="1"/>
        <v>1435</v>
      </c>
      <c r="M47" s="185"/>
    </row>
    <row r="48" spans="3:13" x14ac:dyDescent="0.2">
      <c r="C48" s="74" t="s">
        <v>150</v>
      </c>
      <c r="E48" s="182">
        <f>SUM(F48:K48)</f>
        <v>28712</v>
      </c>
      <c r="F48" s="183">
        <v>3003</v>
      </c>
      <c r="G48" s="183">
        <v>11799</v>
      </c>
      <c r="H48" s="183">
        <v>5680</v>
      </c>
      <c r="I48" s="183">
        <v>5118</v>
      </c>
      <c r="J48" s="183">
        <v>1677</v>
      </c>
      <c r="K48" s="183">
        <v>1435</v>
      </c>
    </row>
    <row r="49" spans="2:13" x14ac:dyDescent="0.2">
      <c r="C49" s="74" t="s">
        <v>151</v>
      </c>
      <c r="E49" s="182">
        <f>SUM(F49:I49)</f>
        <v>568</v>
      </c>
      <c r="F49" s="64">
        <v>0</v>
      </c>
      <c r="G49" s="64">
        <v>0</v>
      </c>
      <c r="H49" s="273">
        <v>8</v>
      </c>
      <c r="I49" s="183">
        <v>560</v>
      </c>
      <c r="J49" s="64">
        <v>0</v>
      </c>
      <c r="K49" s="64">
        <v>0</v>
      </c>
    </row>
    <row r="50" spans="2:13" x14ac:dyDescent="0.2">
      <c r="C50" s="74" t="s">
        <v>153</v>
      </c>
      <c r="E50" s="182">
        <f>SUM(F50:I50)</f>
        <v>901</v>
      </c>
      <c r="F50" s="64">
        <v>3</v>
      </c>
      <c r="G50" s="183">
        <v>356</v>
      </c>
      <c r="H50" s="183">
        <v>268</v>
      </c>
      <c r="I50" s="183">
        <v>274</v>
      </c>
      <c r="J50" s="64">
        <v>0</v>
      </c>
      <c r="K50" s="64">
        <v>0</v>
      </c>
      <c r="M50" s="185"/>
    </row>
    <row r="51" spans="2:13" x14ac:dyDescent="0.15">
      <c r="E51" s="182"/>
      <c r="F51" s="183"/>
      <c r="G51" s="183"/>
      <c r="H51" s="183"/>
      <c r="I51" s="183"/>
      <c r="J51" s="183"/>
      <c r="K51" s="183"/>
    </row>
    <row r="52" spans="2:13" x14ac:dyDescent="0.2">
      <c r="C52" s="74" t="s">
        <v>154</v>
      </c>
      <c r="E52" s="182">
        <f>SUM(E53:E63)</f>
        <v>1245</v>
      </c>
      <c r="F52" s="64">
        <v>0</v>
      </c>
      <c r="G52" s="64">
        <v>0</v>
      </c>
      <c r="H52" s="114">
        <f>SUM(H53:H63)</f>
        <v>1</v>
      </c>
      <c r="I52" s="114">
        <f>SUM(I53:I63)</f>
        <v>1244</v>
      </c>
      <c r="J52" s="64">
        <v>0</v>
      </c>
      <c r="K52" s="64">
        <v>0</v>
      </c>
      <c r="M52" s="185"/>
    </row>
    <row r="53" spans="2:13" x14ac:dyDescent="0.2">
      <c r="C53" s="74" t="s">
        <v>155</v>
      </c>
      <c r="E53" s="182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</row>
    <row r="54" spans="2:13" x14ac:dyDescent="0.2">
      <c r="C54" s="74" t="s">
        <v>156</v>
      </c>
      <c r="E54" s="182">
        <f>SUM(F54:I54)</f>
        <v>136</v>
      </c>
      <c r="F54" s="64">
        <v>0</v>
      </c>
      <c r="G54" s="64">
        <v>0</v>
      </c>
      <c r="H54" s="64">
        <v>0</v>
      </c>
      <c r="I54" s="222">
        <v>136</v>
      </c>
      <c r="J54" s="64">
        <v>0</v>
      </c>
      <c r="K54" s="64">
        <v>0</v>
      </c>
      <c r="M54" s="185"/>
    </row>
    <row r="55" spans="2:13" x14ac:dyDescent="0.2">
      <c r="C55" s="74" t="s">
        <v>157</v>
      </c>
      <c r="E55" s="182">
        <f>SUM(F55:I55)</f>
        <v>645</v>
      </c>
      <c r="F55" s="64">
        <v>0</v>
      </c>
      <c r="G55" s="64">
        <v>0</v>
      </c>
      <c r="H55" s="64">
        <v>0</v>
      </c>
      <c r="I55" s="224">
        <v>645</v>
      </c>
      <c r="J55" s="64">
        <v>0</v>
      </c>
      <c r="K55" s="64">
        <v>0</v>
      </c>
    </row>
    <row r="56" spans="2:13" x14ac:dyDescent="0.2">
      <c r="C56" s="74" t="s">
        <v>152</v>
      </c>
      <c r="E56" s="182">
        <f>SUM(F56:I56)</f>
        <v>334</v>
      </c>
      <c r="F56" s="64">
        <v>0</v>
      </c>
      <c r="G56" s="64">
        <v>0</v>
      </c>
      <c r="H56" s="64">
        <v>0</v>
      </c>
      <c r="I56" s="222">
        <v>334</v>
      </c>
      <c r="J56" s="64">
        <v>0</v>
      </c>
      <c r="K56" s="64">
        <v>0</v>
      </c>
    </row>
    <row r="57" spans="2:13" x14ac:dyDescent="0.2">
      <c r="C57" s="74" t="s">
        <v>158</v>
      </c>
      <c r="E57" s="182">
        <f>SUM(F57:I57)</f>
        <v>11</v>
      </c>
      <c r="F57" s="64">
        <v>0</v>
      </c>
      <c r="G57" s="64">
        <v>0</v>
      </c>
      <c r="H57" s="64">
        <v>0</v>
      </c>
      <c r="I57" s="222">
        <v>11</v>
      </c>
      <c r="J57" s="64">
        <v>0</v>
      </c>
      <c r="K57" s="64">
        <v>0</v>
      </c>
    </row>
    <row r="58" spans="2:13" x14ac:dyDescent="0.2">
      <c r="C58" s="74" t="s">
        <v>159</v>
      </c>
      <c r="E58" s="182">
        <f>SUM(F58:I58)</f>
        <v>58</v>
      </c>
      <c r="F58" s="64">
        <v>0</v>
      </c>
      <c r="G58" s="64">
        <v>0</v>
      </c>
      <c r="H58" s="64">
        <v>0</v>
      </c>
      <c r="I58" s="222">
        <v>58</v>
      </c>
      <c r="J58" s="64">
        <v>0</v>
      </c>
      <c r="K58" s="64">
        <v>0</v>
      </c>
    </row>
    <row r="59" spans="2:13" x14ac:dyDescent="0.2">
      <c r="C59" s="74" t="s">
        <v>160</v>
      </c>
      <c r="E59" s="182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</row>
    <row r="60" spans="2:13" x14ac:dyDescent="0.2">
      <c r="C60" s="74" t="s">
        <v>161</v>
      </c>
      <c r="E60" s="182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</row>
    <row r="61" spans="2:13" x14ac:dyDescent="0.2">
      <c r="C61" s="74" t="s">
        <v>162</v>
      </c>
      <c r="D61" s="73"/>
      <c r="E61" s="182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</row>
    <row r="62" spans="2:13" x14ac:dyDescent="0.2">
      <c r="C62" s="74" t="s">
        <v>163</v>
      </c>
      <c r="E62" s="182">
        <f>SUM(F62:I62)</f>
        <v>18</v>
      </c>
      <c r="F62" s="64">
        <v>0</v>
      </c>
      <c r="G62" s="64">
        <v>0</v>
      </c>
      <c r="H62" s="273">
        <v>1</v>
      </c>
      <c r="I62" s="222">
        <v>17</v>
      </c>
      <c r="J62" s="64">
        <v>0</v>
      </c>
      <c r="K62" s="64">
        <v>0</v>
      </c>
    </row>
    <row r="63" spans="2:13" x14ac:dyDescent="0.2">
      <c r="C63" s="74" t="s">
        <v>164</v>
      </c>
      <c r="E63" s="182">
        <f>SUM(F63:I63)</f>
        <v>43</v>
      </c>
      <c r="F63" s="64">
        <v>0</v>
      </c>
      <c r="G63" s="64">
        <v>0</v>
      </c>
      <c r="H63" s="222">
        <v>0</v>
      </c>
      <c r="I63" s="222">
        <v>43</v>
      </c>
      <c r="J63" s="64">
        <v>0</v>
      </c>
      <c r="K63" s="64">
        <v>0</v>
      </c>
    </row>
    <row r="64" spans="2:13" ht="18" thickBot="1" x14ac:dyDescent="0.2">
      <c r="B64" s="79"/>
      <c r="C64" s="79"/>
      <c r="D64" s="79"/>
      <c r="E64" s="112"/>
      <c r="F64" s="79"/>
      <c r="G64" s="79"/>
      <c r="H64" s="79"/>
      <c r="I64" s="79"/>
      <c r="J64" s="79"/>
      <c r="K64" s="79"/>
    </row>
    <row r="65" spans="1:5" x14ac:dyDescent="0.2">
      <c r="E65" s="74" t="s">
        <v>810</v>
      </c>
    </row>
    <row r="66" spans="1:5" x14ac:dyDescent="0.2">
      <c r="E66" s="74" t="s">
        <v>811</v>
      </c>
    </row>
    <row r="67" spans="1:5" x14ac:dyDescent="0.2">
      <c r="A67" s="74"/>
    </row>
  </sheetData>
  <mergeCells count="4">
    <mergeCell ref="B6:K6"/>
    <mergeCell ref="F9:G9"/>
    <mergeCell ref="H9:I9"/>
    <mergeCell ref="J9:K9"/>
  </mergeCells>
  <phoneticPr fontId="2"/>
  <pageMargins left="0.75" right="0.75" top="1" bottom="1" header="0.51200000000000001" footer="0.51200000000000001"/>
  <pageSetup paperSize="9" scale="66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44085-A202-458A-98EA-DDB4D9B4906B}">
  <sheetPr>
    <tabColor theme="3"/>
    <pageSetUpPr autoPageBreaks="0" fitToPage="1"/>
  </sheetPr>
  <dimension ref="A1:H68"/>
  <sheetViews>
    <sheetView view="pageBreakPreview" zoomScale="90" zoomScaleNormal="75" zoomScaleSheetLayoutView="90" workbookViewId="0"/>
  </sheetViews>
  <sheetFormatPr defaultColWidth="13.375" defaultRowHeight="17.25" x14ac:dyDescent="0.15"/>
  <cols>
    <col min="1" max="1" width="10.625" style="110" customWidth="1"/>
    <col min="2" max="2" width="29" style="274" customWidth="1"/>
    <col min="3" max="8" width="17.75" style="110" customWidth="1"/>
    <col min="9" max="9" width="3.25" style="110" customWidth="1"/>
    <col min="10" max="13" width="13.375" style="110"/>
    <col min="14" max="14" width="15.375" style="110" customWidth="1"/>
    <col min="15" max="15" width="13.375" style="110"/>
    <col min="16" max="16" width="14.875" style="110" customWidth="1"/>
    <col min="17" max="17" width="14.75" style="110" customWidth="1"/>
    <col min="18" max="18" width="17.375" style="110" customWidth="1"/>
    <col min="19" max="19" width="17.5" style="110" customWidth="1"/>
    <col min="20" max="16384" width="13.375" style="110"/>
  </cols>
  <sheetData>
    <row r="1" spans="1:8" x14ac:dyDescent="0.2">
      <c r="A1" s="90"/>
    </row>
    <row r="6" spans="1:8" x14ac:dyDescent="0.2">
      <c r="B6" s="388" t="s">
        <v>147</v>
      </c>
      <c r="C6" s="388"/>
      <c r="D6" s="388"/>
      <c r="E6" s="388"/>
      <c r="F6" s="388"/>
      <c r="G6" s="388"/>
      <c r="H6" s="388"/>
    </row>
    <row r="7" spans="1:8" ht="18" thickBot="1" x14ac:dyDescent="0.25">
      <c r="B7" s="311"/>
      <c r="C7" s="156" t="s">
        <v>166</v>
      </c>
      <c r="D7" s="155"/>
      <c r="E7" s="155"/>
      <c r="F7" s="155"/>
      <c r="G7" s="155"/>
      <c r="H7" s="281" t="s">
        <v>594</v>
      </c>
    </row>
    <row r="8" spans="1:8" x14ac:dyDescent="0.15">
      <c r="C8" s="414" t="s">
        <v>595</v>
      </c>
      <c r="D8" s="158"/>
      <c r="E8" s="158"/>
      <c r="F8" s="414" t="s">
        <v>477</v>
      </c>
      <c r="G8" s="158"/>
      <c r="H8" s="158"/>
    </row>
    <row r="9" spans="1:8" x14ac:dyDescent="0.2">
      <c r="B9" s="312"/>
      <c r="C9" s="393"/>
      <c r="D9" s="175" t="s">
        <v>6</v>
      </c>
      <c r="E9" s="175" t="s">
        <v>7</v>
      </c>
      <c r="F9" s="393"/>
      <c r="G9" s="175" t="s">
        <v>6</v>
      </c>
      <c r="H9" s="175" t="s">
        <v>7</v>
      </c>
    </row>
    <row r="10" spans="1:8" x14ac:dyDescent="0.2">
      <c r="C10" s="313"/>
      <c r="D10" s="160"/>
      <c r="E10" s="160"/>
      <c r="F10" s="160"/>
      <c r="G10" s="160"/>
      <c r="H10" s="160"/>
    </row>
    <row r="11" spans="1:8" x14ac:dyDescent="0.2">
      <c r="B11" s="296" t="s">
        <v>596</v>
      </c>
      <c r="C11" s="297">
        <v>36757500</v>
      </c>
      <c r="D11" s="265">
        <v>13142308</v>
      </c>
      <c r="E11" s="265">
        <v>23615192</v>
      </c>
      <c r="F11" s="265">
        <v>35348709</v>
      </c>
      <c r="G11" s="265">
        <v>12814569</v>
      </c>
      <c r="H11" s="265">
        <v>22534140</v>
      </c>
    </row>
    <row r="12" spans="1:8" x14ac:dyDescent="0.2">
      <c r="B12" s="296" t="s">
        <v>628</v>
      </c>
      <c r="C12" s="297">
        <v>36630895</v>
      </c>
      <c r="D12" s="265">
        <v>13084087</v>
      </c>
      <c r="E12" s="265">
        <v>23546808</v>
      </c>
      <c r="F12" s="265">
        <v>35430644</v>
      </c>
      <c r="G12" s="265">
        <v>12726794</v>
      </c>
      <c r="H12" s="265">
        <v>22703850</v>
      </c>
    </row>
    <row r="13" spans="1:8" x14ac:dyDescent="0.2">
      <c r="B13" s="296" t="s">
        <v>919</v>
      </c>
      <c r="C13" s="297">
        <v>29560501</v>
      </c>
      <c r="D13" s="265">
        <v>10472501</v>
      </c>
      <c r="E13" s="265">
        <v>19088000</v>
      </c>
      <c r="F13" s="265">
        <f>SUM(G13:H13)</f>
        <v>28357280</v>
      </c>
      <c r="G13" s="265">
        <v>10151161</v>
      </c>
      <c r="H13" s="265">
        <v>18206119</v>
      </c>
    </row>
    <row r="14" spans="1:8" x14ac:dyDescent="0.2">
      <c r="B14" s="296" t="s">
        <v>920</v>
      </c>
      <c r="C14" s="297">
        <v>26193622</v>
      </c>
      <c r="D14" s="265">
        <v>13349377</v>
      </c>
      <c r="E14" s="265">
        <v>12844245</v>
      </c>
      <c r="F14" s="265">
        <v>24690703</v>
      </c>
      <c r="G14" s="265">
        <v>13034596</v>
      </c>
      <c r="H14" s="265">
        <v>11656107</v>
      </c>
    </row>
    <row r="15" spans="1:8" x14ac:dyDescent="0.2">
      <c r="B15" s="296" t="s">
        <v>921</v>
      </c>
      <c r="C15" s="297">
        <v>30217346</v>
      </c>
      <c r="D15" s="265">
        <v>10675979</v>
      </c>
      <c r="E15" s="265">
        <v>19541367</v>
      </c>
      <c r="F15" s="265">
        <v>28714427</v>
      </c>
      <c r="G15" s="265">
        <v>10361198</v>
      </c>
      <c r="H15" s="265">
        <v>18353229</v>
      </c>
    </row>
    <row r="16" spans="1:8" x14ac:dyDescent="0.2">
      <c r="B16" s="275"/>
      <c r="C16" s="298"/>
      <c r="D16" s="78"/>
      <c r="E16" s="78"/>
      <c r="F16" s="78"/>
      <c r="G16" s="78"/>
      <c r="H16" s="78"/>
    </row>
    <row r="17" spans="2:8" x14ac:dyDescent="0.2">
      <c r="B17" s="275" t="s">
        <v>423</v>
      </c>
      <c r="C17" s="298">
        <v>6</v>
      </c>
      <c r="D17" s="78">
        <v>6</v>
      </c>
      <c r="E17" s="78">
        <v>0</v>
      </c>
      <c r="F17" s="78">
        <v>0</v>
      </c>
      <c r="G17" s="78">
        <v>0</v>
      </c>
      <c r="H17" s="78">
        <v>0</v>
      </c>
    </row>
    <row r="18" spans="2:8" x14ac:dyDescent="0.2">
      <c r="B18" s="275"/>
      <c r="C18" s="298"/>
      <c r="D18" s="78"/>
      <c r="E18" s="78"/>
      <c r="F18" s="78"/>
      <c r="G18" s="86"/>
      <c r="H18" s="98"/>
    </row>
    <row r="19" spans="2:8" x14ac:dyDescent="0.2">
      <c r="B19" s="274" t="s">
        <v>233</v>
      </c>
      <c r="C19" s="298">
        <v>29665</v>
      </c>
      <c r="D19" s="78">
        <v>24693</v>
      </c>
      <c r="E19" s="78">
        <v>4972</v>
      </c>
      <c r="F19" s="78">
        <v>2032</v>
      </c>
      <c r="G19" s="86">
        <v>0</v>
      </c>
      <c r="H19" s="98">
        <v>2032</v>
      </c>
    </row>
    <row r="20" spans="2:8" x14ac:dyDescent="0.2">
      <c r="B20" s="275" t="s">
        <v>234</v>
      </c>
      <c r="C20" s="298">
        <v>1649</v>
      </c>
      <c r="D20" s="78">
        <v>846</v>
      </c>
      <c r="E20" s="78">
        <v>803</v>
      </c>
      <c r="F20" s="78">
        <v>846</v>
      </c>
      <c r="G20" s="86">
        <v>803</v>
      </c>
      <c r="H20" s="86">
        <v>43</v>
      </c>
    </row>
    <row r="21" spans="2:8" x14ac:dyDescent="0.2">
      <c r="B21" s="275" t="s">
        <v>235</v>
      </c>
      <c r="C21" s="298">
        <v>547375</v>
      </c>
      <c r="D21" s="78">
        <v>308353</v>
      </c>
      <c r="E21" s="78">
        <v>239022</v>
      </c>
      <c r="F21" s="78">
        <v>4770</v>
      </c>
      <c r="G21" s="78">
        <v>4470</v>
      </c>
      <c r="H21" s="78">
        <v>300</v>
      </c>
    </row>
    <row r="22" spans="2:8" x14ac:dyDescent="0.2">
      <c r="B22" s="275" t="s">
        <v>236</v>
      </c>
      <c r="C22" s="298">
        <v>17197</v>
      </c>
      <c r="D22" s="78">
        <v>14974</v>
      </c>
      <c r="E22" s="78">
        <v>2223</v>
      </c>
      <c r="F22" s="78">
        <v>10751</v>
      </c>
      <c r="G22" s="78">
        <v>0</v>
      </c>
      <c r="H22" s="78">
        <v>10751</v>
      </c>
    </row>
    <row r="23" spans="2:8" x14ac:dyDescent="0.2">
      <c r="B23" s="275"/>
      <c r="C23" s="298"/>
      <c r="D23" s="78"/>
      <c r="E23" s="78"/>
      <c r="F23" s="78"/>
      <c r="G23" s="86"/>
      <c r="H23" s="86"/>
    </row>
    <row r="24" spans="2:8" x14ac:dyDescent="0.2">
      <c r="B24" s="275" t="s">
        <v>237</v>
      </c>
      <c r="C24" s="298">
        <v>2968153</v>
      </c>
      <c r="D24" s="78">
        <v>2968153</v>
      </c>
      <c r="E24" s="78">
        <v>0</v>
      </c>
      <c r="F24" s="78">
        <v>2968153</v>
      </c>
      <c r="G24" s="78">
        <v>0</v>
      </c>
      <c r="H24" s="224">
        <v>2968153</v>
      </c>
    </row>
    <row r="25" spans="2:8" x14ac:dyDescent="0.15">
      <c r="B25" s="274" t="s">
        <v>238</v>
      </c>
      <c r="C25" s="298">
        <v>5698287</v>
      </c>
      <c r="D25" s="78">
        <v>5698287</v>
      </c>
      <c r="E25" s="78">
        <v>0</v>
      </c>
      <c r="F25" s="78">
        <v>5698287</v>
      </c>
      <c r="G25" s="78">
        <v>0</v>
      </c>
      <c r="H25" s="98">
        <v>5698287</v>
      </c>
    </row>
    <row r="26" spans="2:8" x14ac:dyDescent="0.2">
      <c r="B26" s="274" t="s">
        <v>321</v>
      </c>
      <c r="C26" s="298">
        <v>240</v>
      </c>
      <c r="D26" s="78">
        <v>240</v>
      </c>
      <c r="E26" s="78">
        <v>0</v>
      </c>
      <c r="F26" s="78">
        <v>240</v>
      </c>
      <c r="G26" s="86">
        <v>0</v>
      </c>
      <c r="H26" s="86">
        <v>240</v>
      </c>
    </row>
    <row r="27" spans="2:8" x14ac:dyDescent="0.2">
      <c r="B27" s="275" t="s">
        <v>239</v>
      </c>
      <c r="C27" s="298">
        <v>1694458</v>
      </c>
      <c r="D27" s="78">
        <v>1331408</v>
      </c>
      <c r="E27" s="78">
        <v>363050</v>
      </c>
      <c r="F27" s="78">
        <v>865675</v>
      </c>
      <c r="G27" s="86">
        <v>326978</v>
      </c>
      <c r="H27" s="86">
        <v>538697</v>
      </c>
    </row>
    <row r="28" spans="2:8" x14ac:dyDescent="0.2">
      <c r="B28" s="275" t="s">
        <v>240</v>
      </c>
      <c r="C28" s="298">
        <v>3372895</v>
      </c>
      <c r="D28" s="78">
        <v>3372895</v>
      </c>
      <c r="E28" s="78">
        <v>0</v>
      </c>
      <c r="F28" s="78">
        <v>3249471</v>
      </c>
      <c r="G28" s="299">
        <v>0</v>
      </c>
      <c r="H28" s="98">
        <v>3249471</v>
      </c>
    </row>
    <row r="29" spans="2:8" x14ac:dyDescent="0.2">
      <c r="B29" s="275" t="s">
        <v>241</v>
      </c>
      <c r="C29" s="298">
        <v>883457</v>
      </c>
      <c r="D29" s="78">
        <v>880297</v>
      </c>
      <c r="E29" s="78">
        <v>3160</v>
      </c>
      <c r="F29" s="78">
        <v>880297</v>
      </c>
      <c r="G29" s="299">
        <v>3160</v>
      </c>
      <c r="H29" s="299">
        <v>877137</v>
      </c>
    </row>
    <row r="30" spans="2:8" x14ac:dyDescent="0.2">
      <c r="B30" s="275" t="s">
        <v>242</v>
      </c>
      <c r="C30" s="298">
        <v>129363</v>
      </c>
      <c r="D30" s="78">
        <v>118713</v>
      </c>
      <c r="E30" s="78">
        <v>10650</v>
      </c>
      <c r="F30" s="78">
        <v>118713</v>
      </c>
      <c r="G30" s="224">
        <v>10650</v>
      </c>
      <c r="H30" s="98">
        <v>108063</v>
      </c>
    </row>
    <row r="31" spans="2:8" x14ac:dyDescent="0.2">
      <c r="B31" s="275" t="s">
        <v>243</v>
      </c>
      <c r="C31" s="298">
        <v>312097</v>
      </c>
      <c r="D31" s="78">
        <v>239090</v>
      </c>
      <c r="E31" s="78">
        <v>73007</v>
      </c>
      <c r="F31" s="78">
        <v>239090</v>
      </c>
      <c r="G31" s="86">
        <v>73007</v>
      </c>
      <c r="H31" s="98">
        <v>166083</v>
      </c>
    </row>
    <row r="32" spans="2:8" x14ac:dyDescent="0.2">
      <c r="B32" s="275"/>
      <c r="C32" s="298"/>
      <c r="D32" s="78"/>
      <c r="E32" s="78"/>
      <c r="F32" s="78"/>
      <c r="G32" s="86"/>
      <c r="H32" s="98"/>
    </row>
    <row r="33" spans="2:8" x14ac:dyDescent="0.2">
      <c r="B33" s="275" t="s">
        <v>244</v>
      </c>
      <c r="C33" s="298">
        <v>36636</v>
      </c>
      <c r="D33" s="78">
        <v>34867</v>
      </c>
      <c r="E33" s="78">
        <v>1769</v>
      </c>
      <c r="F33" s="78">
        <v>34867</v>
      </c>
      <c r="G33" s="224">
        <v>1769</v>
      </c>
      <c r="H33" s="222">
        <v>33098</v>
      </c>
    </row>
    <row r="34" spans="2:8" x14ac:dyDescent="0.15">
      <c r="B34" s="274" t="s">
        <v>245</v>
      </c>
      <c r="C34" s="298">
        <v>5436926</v>
      </c>
      <c r="D34" s="78">
        <v>2804419</v>
      </c>
      <c r="E34" s="78">
        <v>2632507</v>
      </c>
      <c r="F34" s="78">
        <v>2804419</v>
      </c>
      <c r="G34" s="98">
        <v>2632507</v>
      </c>
      <c r="H34" s="98">
        <v>171912</v>
      </c>
    </row>
    <row r="35" spans="2:8" x14ac:dyDescent="0.2">
      <c r="B35" s="275" t="s">
        <v>246</v>
      </c>
      <c r="C35" s="298">
        <v>7764</v>
      </c>
      <c r="D35" s="78">
        <v>7764</v>
      </c>
      <c r="E35" s="78">
        <v>0</v>
      </c>
      <c r="F35" s="78">
        <v>7764</v>
      </c>
      <c r="G35" s="98">
        <v>0</v>
      </c>
      <c r="H35" s="98">
        <v>7764</v>
      </c>
    </row>
    <row r="36" spans="2:8" x14ac:dyDescent="0.2">
      <c r="B36" s="275" t="s">
        <v>597</v>
      </c>
      <c r="C36" s="298">
        <v>109</v>
      </c>
      <c r="D36" s="78">
        <v>109</v>
      </c>
      <c r="E36" s="78">
        <v>0</v>
      </c>
      <c r="F36" s="78">
        <v>109</v>
      </c>
      <c r="G36" s="98">
        <v>0</v>
      </c>
      <c r="H36" s="98">
        <v>109</v>
      </c>
    </row>
    <row r="37" spans="2:8" x14ac:dyDescent="0.2">
      <c r="B37" s="275" t="s">
        <v>247</v>
      </c>
      <c r="C37" s="298">
        <v>26445</v>
      </c>
      <c r="D37" s="78">
        <v>15592</v>
      </c>
      <c r="E37" s="78">
        <v>10853</v>
      </c>
      <c r="F37" s="78">
        <v>15592</v>
      </c>
      <c r="G37" s="86">
        <v>10853</v>
      </c>
      <c r="H37" s="222">
        <v>4739</v>
      </c>
    </row>
    <row r="38" spans="2:8" x14ac:dyDescent="0.2">
      <c r="B38" s="275" t="s">
        <v>478</v>
      </c>
      <c r="C38" s="298">
        <v>0</v>
      </c>
      <c r="D38" s="78">
        <v>0</v>
      </c>
      <c r="E38" s="78">
        <v>0</v>
      </c>
      <c r="F38" s="78">
        <v>0</v>
      </c>
      <c r="G38" s="86">
        <v>0</v>
      </c>
      <c r="H38" s="86">
        <v>0</v>
      </c>
    </row>
    <row r="39" spans="2:8" x14ac:dyDescent="0.2">
      <c r="B39" s="275" t="s">
        <v>281</v>
      </c>
      <c r="C39" s="298">
        <v>2589435</v>
      </c>
      <c r="D39" s="78">
        <v>1719686</v>
      </c>
      <c r="E39" s="78">
        <v>869749</v>
      </c>
      <c r="F39" s="78">
        <v>1627023</v>
      </c>
      <c r="G39" s="86">
        <v>869749</v>
      </c>
      <c r="H39" s="86">
        <v>757274</v>
      </c>
    </row>
    <row r="40" spans="2:8" x14ac:dyDescent="0.2">
      <c r="B40" s="274" t="s">
        <v>248</v>
      </c>
      <c r="C40" s="298">
        <v>18841</v>
      </c>
      <c r="D40" s="78">
        <v>17735</v>
      </c>
      <c r="E40" s="78">
        <v>1106</v>
      </c>
      <c r="F40" s="78">
        <v>17735</v>
      </c>
      <c r="G40" s="86">
        <v>1106</v>
      </c>
      <c r="H40" s="98">
        <v>16629</v>
      </c>
    </row>
    <row r="41" spans="2:8" x14ac:dyDescent="0.2">
      <c r="B41" s="275" t="s">
        <v>249</v>
      </c>
      <c r="C41" s="298">
        <v>1156661</v>
      </c>
      <c r="D41" s="78">
        <v>684006</v>
      </c>
      <c r="E41" s="78">
        <v>472655</v>
      </c>
      <c r="F41" s="78">
        <v>587405</v>
      </c>
      <c r="G41" s="86">
        <v>472655</v>
      </c>
      <c r="H41" s="86">
        <v>114750</v>
      </c>
    </row>
    <row r="42" spans="2:8" x14ac:dyDescent="0.2">
      <c r="B42" s="275" t="s">
        <v>598</v>
      </c>
      <c r="C42" s="298">
        <v>2687998</v>
      </c>
      <c r="D42" s="78">
        <v>1521828</v>
      </c>
      <c r="E42" s="78">
        <v>1166170</v>
      </c>
      <c r="F42" s="78">
        <v>1521828</v>
      </c>
      <c r="G42" s="86">
        <v>1166170</v>
      </c>
      <c r="H42" s="86">
        <v>355658</v>
      </c>
    </row>
    <row r="43" spans="2:8" x14ac:dyDescent="0.2">
      <c r="B43" s="275" t="s">
        <v>599</v>
      </c>
      <c r="C43" s="298">
        <v>6001102</v>
      </c>
      <c r="D43" s="78">
        <v>3691083</v>
      </c>
      <c r="E43" s="78">
        <v>2310019</v>
      </c>
      <c r="F43" s="78">
        <v>3691083</v>
      </c>
      <c r="G43" s="86">
        <v>2310019</v>
      </c>
      <c r="H43" s="98">
        <v>1381064</v>
      </c>
    </row>
    <row r="44" spans="2:8" x14ac:dyDescent="0.2">
      <c r="B44" s="275" t="s">
        <v>601</v>
      </c>
      <c r="C44" s="298">
        <v>71914</v>
      </c>
      <c r="D44" s="78">
        <v>47502</v>
      </c>
      <c r="E44" s="78">
        <v>24412</v>
      </c>
      <c r="F44" s="78">
        <v>47502</v>
      </c>
      <c r="G44" s="86">
        <v>24412</v>
      </c>
      <c r="H44" s="98">
        <v>23090</v>
      </c>
    </row>
    <row r="45" spans="2:8" x14ac:dyDescent="0.2">
      <c r="B45" s="275" t="s">
        <v>602</v>
      </c>
      <c r="C45" s="298">
        <v>43994</v>
      </c>
      <c r="D45" s="78">
        <v>27924</v>
      </c>
      <c r="E45" s="78">
        <v>16070</v>
      </c>
      <c r="F45" s="78">
        <v>27924</v>
      </c>
      <c r="G45" s="86">
        <v>16070</v>
      </c>
      <c r="H45" s="86">
        <v>11854</v>
      </c>
    </row>
    <row r="46" spans="2:8" x14ac:dyDescent="0.2">
      <c r="B46" s="275" t="s">
        <v>603</v>
      </c>
      <c r="C46" s="298">
        <v>493565</v>
      </c>
      <c r="D46" s="78">
        <v>278717</v>
      </c>
      <c r="E46" s="78">
        <v>214848</v>
      </c>
      <c r="F46" s="78">
        <v>278717</v>
      </c>
      <c r="G46" s="86">
        <v>214848</v>
      </c>
      <c r="H46" s="98">
        <v>63869</v>
      </c>
    </row>
    <row r="47" spans="2:8" x14ac:dyDescent="0.2">
      <c r="B47" s="275" t="s">
        <v>883</v>
      </c>
      <c r="C47" s="298">
        <v>791</v>
      </c>
      <c r="D47" s="78">
        <v>791</v>
      </c>
      <c r="E47" s="78">
        <v>0</v>
      </c>
      <c r="F47" s="78">
        <v>791</v>
      </c>
      <c r="G47" s="86">
        <v>0</v>
      </c>
      <c r="H47" s="98">
        <v>791</v>
      </c>
    </row>
    <row r="48" spans="2:8" x14ac:dyDescent="0.2">
      <c r="B48" s="275" t="s">
        <v>604</v>
      </c>
      <c r="C48" s="298">
        <v>938878</v>
      </c>
      <c r="D48" s="78">
        <v>592638</v>
      </c>
      <c r="E48" s="78">
        <v>346240</v>
      </c>
      <c r="F48" s="78">
        <v>592638</v>
      </c>
      <c r="G48" s="98">
        <v>346240</v>
      </c>
      <c r="H48" s="98">
        <v>246398</v>
      </c>
    </row>
    <row r="49" spans="2:8" x14ac:dyDescent="0.2">
      <c r="B49" s="275" t="s">
        <v>605</v>
      </c>
      <c r="C49" s="298">
        <v>6315</v>
      </c>
      <c r="D49" s="78">
        <v>6315</v>
      </c>
      <c r="E49" s="78">
        <v>0</v>
      </c>
      <c r="F49" s="78">
        <v>6315</v>
      </c>
      <c r="G49" s="98">
        <v>0</v>
      </c>
      <c r="H49" s="98">
        <v>6315</v>
      </c>
    </row>
    <row r="50" spans="2:8" ht="34.5" customHeight="1" x14ac:dyDescent="0.15">
      <c r="B50" s="300" t="s">
        <v>836</v>
      </c>
      <c r="C50" s="298">
        <v>63921</v>
      </c>
      <c r="D50" s="78">
        <v>55271</v>
      </c>
      <c r="E50" s="78">
        <v>8650</v>
      </c>
      <c r="F50" s="78">
        <v>55271</v>
      </c>
      <c r="G50" s="98">
        <v>8650</v>
      </c>
      <c r="H50" s="98">
        <v>46621</v>
      </c>
    </row>
    <row r="51" spans="2:8" x14ac:dyDescent="0.2">
      <c r="B51" s="275"/>
      <c r="C51" s="298"/>
      <c r="D51" s="78"/>
      <c r="E51" s="78"/>
      <c r="F51" s="78"/>
      <c r="G51" s="98"/>
      <c r="H51" s="86"/>
    </row>
    <row r="52" spans="2:8" x14ac:dyDescent="0.2">
      <c r="B52" s="275" t="s">
        <v>606</v>
      </c>
      <c r="C52" s="298">
        <v>3817</v>
      </c>
      <c r="D52" s="78">
        <v>3758</v>
      </c>
      <c r="E52" s="78">
        <v>59</v>
      </c>
      <c r="F52" s="78">
        <v>79</v>
      </c>
      <c r="G52" s="98">
        <v>59</v>
      </c>
      <c r="H52" s="86">
        <v>20</v>
      </c>
    </row>
    <row r="53" spans="2:8" x14ac:dyDescent="0.2">
      <c r="B53" s="274" t="s">
        <v>607</v>
      </c>
      <c r="C53" s="298">
        <v>202</v>
      </c>
      <c r="D53" s="78">
        <v>202</v>
      </c>
      <c r="E53" s="78">
        <v>0</v>
      </c>
      <c r="F53" s="78">
        <v>202</v>
      </c>
      <c r="G53" s="86">
        <v>0</v>
      </c>
      <c r="H53" s="98">
        <v>202</v>
      </c>
    </row>
    <row r="54" spans="2:8" x14ac:dyDescent="0.2">
      <c r="B54" s="275" t="s">
        <v>608</v>
      </c>
      <c r="C54" s="298">
        <v>6201</v>
      </c>
      <c r="D54" s="78">
        <v>6138</v>
      </c>
      <c r="E54" s="78">
        <v>63</v>
      </c>
      <c r="F54" s="78">
        <v>6138</v>
      </c>
      <c r="G54" s="222">
        <v>63</v>
      </c>
      <c r="H54" s="86">
        <v>6075</v>
      </c>
    </row>
    <row r="55" spans="2:8" x14ac:dyDescent="0.2">
      <c r="B55" s="275" t="s">
        <v>629</v>
      </c>
      <c r="C55" s="298">
        <v>90</v>
      </c>
      <c r="D55" s="78">
        <v>90</v>
      </c>
      <c r="E55" s="78">
        <v>0</v>
      </c>
      <c r="F55" s="78">
        <v>90</v>
      </c>
      <c r="G55" s="222">
        <v>0</v>
      </c>
      <c r="H55" s="86">
        <v>90</v>
      </c>
    </row>
    <row r="56" spans="2:8" x14ac:dyDescent="0.2">
      <c r="B56" s="275" t="s">
        <v>609</v>
      </c>
      <c r="C56" s="298">
        <v>46</v>
      </c>
      <c r="D56" s="78">
        <v>46</v>
      </c>
      <c r="E56" s="78">
        <v>0</v>
      </c>
      <c r="F56" s="78">
        <v>46</v>
      </c>
      <c r="G56" s="222">
        <v>0</v>
      </c>
      <c r="H56" s="224">
        <v>46</v>
      </c>
    </row>
    <row r="57" spans="2:8" x14ac:dyDescent="0.2">
      <c r="B57" s="275" t="s">
        <v>600</v>
      </c>
      <c r="C57" s="298">
        <v>128</v>
      </c>
      <c r="D57" s="78">
        <v>128</v>
      </c>
      <c r="E57" s="78">
        <v>0</v>
      </c>
      <c r="F57" s="78">
        <v>128</v>
      </c>
      <c r="G57" s="86">
        <v>0</v>
      </c>
      <c r="H57" s="224">
        <v>128</v>
      </c>
    </row>
    <row r="58" spans="2:8" x14ac:dyDescent="0.2">
      <c r="B58" s="275"/>
      <c r="C58" s="298"/>
      <c r="D58" s="78"/>
      <c r="E58" s="78"/>
      <c r="F58" s="78"/>
      <c r="G58" s="224"/>
      <c r="H58" s="222"/>
    </row>
    <row r="59" spans="2:8" x14ac:dyDescent="0.2">
      <c r="B59" s="275" t="s">
        <v>610</v>
      </c>
      <c r="C59" s="298">
        <v>129097</v>
      </c>
      <c r="D59" s="78">
        <v>89349</v>
      </c>
      <c r="E59" s="78">
        <v>39748</v>
      </c>
      <c r="F59" s="78">
        <v>89349</v>
      </c>
      <c r="G59" s="224">
        <v>39748</v>
      </c>
      <c r="H59" s="222">
        <v>49601</v>
      </c>
    </row>
    <row r="60" spans="2:8" x14ac:dyDescent="0.2">
      <c r="B60" s="274" t="s">
        <v>611</v>
      </c>
      <c r="C60" s="298">
        <v>14338</v>
      </c>
      <c r="D60" s="78">
        <v>7169</v>
      </c>
      <c r="E60" s="78">
        <v>7169</v>
      </c>
      <c r="F60" s="78">
        <v>4714</v>
      </c>
      <c r="G60" s="86">
        <v>4714</v>
      </c>
      <c r="H60" s="86">
        <v>0</v>
      </c>
    </row>
    <row r="61" spans="2:8" x14ac:dyDescent="0.2">
      <c r="B61" s="274" t="s">
        <v>630</v>
      </c>
      <c r="C61" s="298">
        <v>66</v>
      </c>
      <c r="D61" s="78">
        <v>66</v>
      </c>
      <c r="E61" s="78">
        <v>0</v>
      </c>
      <c r="F61" s="78">
        <v>66</v>
      </c>
      <c r="G61" s="86">
        <v>0</v>
      </c>
      <c r="H61" s="86">
        <v>66</v>
      </c>
    </row>
    <row r="62" spans="2:8" x14ac:dyDescent="0.2">
      <c r="B62" s="275" t="s">
        <v>612</v>
      </c>
      <c r="C62" s="298">
        <v>288502</v>
      </c>
      <c r="D62" s="78">
        <v>144251</v>
      </c>
      <c r="E62" s="78">
        <v>144251</v>
      </c>
      <c r="F62" s="78">
        <v>144251</v>
      </c>
      <c r="G62" s="86">
        <v>144251</v>
      </c>
      <c r="H62" s="86">
        <v>0</v>
      </c>
    </row>
    <row r="63" spans="2:8" x14ac:dyDescent="0.2">
      <c r="B63" s="274" t="s">
        <v>613</v>
      </c>
      <c r="C63" s="298">
        <v>6183</v>
      </c>
      <c r="D63" s="78">
        <v>1211</v>
      </c>
      <c r="E63" s="78">
        <v>4972</v>
      </c>
      <c r="F63" s="78">
        <v>1211</v>
      </c>
      <c r="G63" s="86">
        <v>787</v>
      </c>
      <c r="H63" s="86">
        <v>424</v>
      </c>
    </row>
    <row r="64" spans="2:8" x14ac:dyDescent="0.2">
      <c r="B64" s="275"/>
      <c r="C64" s="298"/>
      <c r="D64" s="78"/>
      <c r="E64" s="78"/>
      <c r="F64" s="78"/>
      <c r="G64" s="86"/>
      <c r="H64" s="86"/>
    </row>
    <row r="65" spans="2:8" x14ac:dyDescent="0.2">
      <c r="B65" s="275" t="s">
        <v>282</v>
      </c>
      <c r="C65" s="298">
        <v>3112845</v>
      </c>
      <c r="D65" s="78">
        <v>1677460</v>
      </c>
      <c r="E65" s="78">
        <v>1435385</v>
      </c>
      <c r="F65" s="78">
        <v>3112845</v>
      </c>
      <c r="G65" s="98">
        <v>1677460</v>
      </c>
      <c r="H65" s="86">
        <v>1435385</v>
      </c>
    </row>
    <row r="66" spans="2:8" ht="18" thickBot="1" x14ac:dyDescent="0.25">
      <c r="B66" s="301"/>
      <c r="C66" s="177"/>
      <c r="D66" s="92"/>
      <c r="E66" s="92"/>
      <c r="F66" s="78"/>
      <c r="G66" s="92"/>
      <c r="H66" s="92"/>
    </row>
    <row r="67" spans="2:8" x14ac:dyDescent="0.2">
      <c r="C67" s="302" t="s">
        <v>614</v>
      </c>
      <c r="D67" s="303"/>
      <c r="E67" s="303"/>
      <c r="F67" s="303"/>
      <c r="G67" s="303"/>
      <c r="H67" s="303"/>
    </row>
    <row r="68" spans="2:8" x14ac:dyDescent="0.2">
      <c r="C68" s="115" t="s">
        <v>257</v>
      </c>
    </row>
  </sheetData>
  <mergeCells count="3">
    <mergeCell ref="B6:H6"/>
    <mergeCell ref="C8:C9"/>
    <mergeCell ref="F8:F9"/>
  </mergeCells>
  <phoneticPr fontId="2"/>
  <pageMargins left="0.78740157480314965" right="0.59055118110236227" top="0.78740157480314965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9E62F-118B-4662-BAA0-279C4E58D24C}">
  <sheetPr>
    <tabColor theme="3"/>
    <pageSetUpPr fitToPage="1"/>
  </sheetPr>
  <dimension ref="A1:H68"/>
  <sheetViews>
    <sheetView view="pageBreakPreview" zoomScale="90" zoomScaleNormal="75" zoomScaleSheetLayoutView="90" workbookViewId="0"/>
  </sheetViews>
  <sheetFormatPr defaultColWidth="13.375" defaultRowHeight="17.25" x14ac:dyDescent="0.15"/>
  <cols>
    <col min="1" max="1" width="10.625" style="110" customWidth="1"/>
    <col min="2" max="2" width="29" style="274" customWidth="1"/>
    <col min="3" max="8" width="17.75" style="110" customWidth="1"/>
    <col min="9" max="16384" width="13.375" style="110"/>
  </cols>
  <sheetData>
    <row r="1" spans="1:8" x14ac:dyDescent="0.2">
      <c r="A1" s="90"/>
    </row>
    <row r="6" spans="1:8" x14ac:dyDescent="0.2">
      <c r="B6" s="388" t="s">
        <v>147</v>
      </c>
      <c r="C6" s="388"/>
      <c r="D6" s="388"/>
      <c r="E6" s="388"/>
      <c r="F6" s="388"/>
      <c r="G6" s="388"/>
      <c r="H6" s="388"/>
    </row>
    <row r="7" spans="1:8" ht="18" thickBot="1" x14ac:dyDescent="0.25">
      <c r="B7" s="311"/>
      <c r="C7" s="156" t="s">
        <v>424</v>
      </c>
      <c r="D7" s="155"/>
      <c r="E7" s="155"/>
      <c r="F7" s="155"/>
      <c r="G7" s="155"/>
      <c r="H7" s="281" t="s">
        <v>594</v>
      </c>
    </row>
    <row r="8" spans="1:8" x14ac:dyDescent="0.15">
      <c r="C8" s="414" t="s">
        <v>574</v>
      </c>
      <c r="D8" s="158"/>
      <c r="E8" s="158"/>
      <c r="F8" s="414" t="s">
        <v>4</v>
      </c>
      <c r="G8" s="158"/>
      <c r="H8" s="158"/>
    </row>
    <row r="9" spans="1:8" x14ac:dyDescent="0.2">
      <c r="B9" s="312"/>
      <c r="C9" s="393"/>
      <c r="D9" s="175" t="s">
        <v>6</v>
      </c>
      <c r="E9" s="175" t="s">
        <v>7</v>
      </c>
      <c r="F9" s="393"/>
      <c r="G9" s="175" t="s">
        <v>6</v>
      </c>
      <c r="H9" s="175" t="s">
        <v>7</v>
      </c>
    </row>
    <row r="10" spans="1:8" x14ac:dyDescent="0.2">
      <c r="C10" s="313"/>
      <c r="D10" s="160"/>
      <c r="E10" s="160"/>
    </row>
    <row r="11" spans="1:8" x14ac:dyDescent="0.2">
      <c r="B11" s="296" t="s">
        <v>596</v>
      </c>
      <c r="C11" s="297">
        <v>485426</v>
      </c>
      <c r="D11" s="265">
        <v>450</v>
      </c>
      <c r="E11" s="265">
        <v>484976</v>
      </c>
      <c r="F11" s="265">
        <v>321154</v>
      </c>
      <c r="G11" s="265">
        <v>321154</v>
      </c>
      <c r="H11" s="265">
        <v>596076</v>
      </c>
    </row>
    <row r="12" spans="1:8" x14ac:dyDescent="0.2">
      <c r="B12" s="296" t="s">
        <v>628</v>
      </c>
      <c r="C12" s="297">
        <v>307089</v>
      </c>
      <c r="D12" s="265">
        <v>7285</v>
      </c>
      <c r="E12" s="265">
        <v>299804</v>
      </c>
      <c r="F12" s="265">
        <v>893162</v>
      </c>
      <c r="G12" s="265">
        <v>350008</v>
      </c>
      <c r="H12" s="265">
        <v>543154</v>
      </c>
    </row>
    <row r="13" spans="1:8" x14ac:dyDescent="0.2">
      <c r="B13" s="296" t="s">
        <v>919</v>
      </c>
      <c r="C13" s="297">
        <v>462073</v>
      </c>
      <c r="D13" s="265">
        <v>24910</v>
      </c>
      <c r="E13" s="265">
        <v>437163</v>
      </c>
      <c r="F13" s="265">
        <v>741148</v>
      </c>
      <c r="G13" s="265">
        <v>296430</v>
      </c>
      <c r="H13" s="265">
        <v>444718</v>
      </c>
    </row>
    <row r="14" spans="1:8" x14ac:dyDescent="0.2">
      <c r="B14" s="296" t="s">
        <v>920</v>
      </c>
      <c r="C14" s="297">
        <v>626460</v>
      </c>
      <c r="D14" s="265">
        <v>8223</v>
      </c>
      <c r="E14" s="265">
        <v>618237</v>
      </c>
      <c r="F14" s="265">
        <v>876459</v>
      </c>
      <c r="G14" s="265">
        <v>306558</v>
      </c>
      <c r="H14" s="265">
        <v>569901</v>
      </c>
    </row>
    <row r="15" spans="1:8" x14ac:dyDescent="0.2">
      <c r="B15" s="296" t="s">
        <v>921</v>
      </c>
      <c r="C15" s="297">
        <f>D15+E15</f>
        <v>568769</v>
      </c>
      <c r="D15" s="265">
        <f>SUM(D17:D66)</f>
        <v>8278</v>
      </c>
      <c r="E15" s="265">
        <f>SUM(E17:E66)</f>
        <v>560491</v>
      </c>
      <c r="F15" s="265">
        <f>G15+H15</f>
        <v>546259</v>
      </c>
      <c r="G15" s="265">
        <f>SUM(G18:G66)</f>
        <v>271996</v>
      </c>
      <c r="H15" s="265">
        <f>SUM(H18:H66)</f>
        <v>274263</v>
      </c>
    </row>
    <row r="16" spans="1:8" x14ac:dyDescent="0.2">
      <c r="B16" s="296"/>
      <c r="C16" s="297"/>
      <c r="D16" s="265"/>
      <c r="E16" s="265"/>
      <c r="F16" s="265"/>
      <c r="G16" s="265"/>
      <c r="H16" s="265"/>
    </row>
    <row r="17" spans="2:8" x14ac:dyDescent="0.2">
      <c r="B17" s="275" t="s">
        <v>423</v>
      </c>
      <c r="C17" s="269">
        <f>SUM(D17:E17)</f>
        <v>6</v>
      </c>
      <c r="D17" s="86">
        <v>0</v>
      </c>
      <c r="E17" s="86">
        <f>6</f>
        <v>6</v>
      </c>
      <c r="F17" s="86">
        <f t="shared" ref="F17:F63" si="0">SUM(G17:H17)</f>
        <v>0</v>
      </c>
      <c r="G17" s="86">
        <v>0</v>
      </c>
      <c r="H17" s="86">
        <v>0</v>
      </c>
    </row>
    <row r="18" spans="2:8" x14ac:dyDescent="0.2">
      <c r="B18" s="275"/>
      <c r="C18" s="269"/>
      <c r="D18" s="86"/>
      <c r="E18" s="86"/>
      <c r="F18" s="86"/>
      <c r="G18" s="86"/>
      <c r="H18" s="86"/>
    </row>
    <row r="19" spans="2:8" x14ac:dyDescent="0.2">
      <c r="B19" s="274" t="s">
        <v>233</v>
      </c>
      <c r="C19" s="269">
        <f t="shared" ref="C19:C63" si="1">SUM(D19:E19)</f>
        <v>0</v>
      </c>
      <c r="D19" s="86">
        <v>0</v>
      </c>
      <c r="E19" s="86">
        <v>0</v>
      </c>
      <c r="F19" s="86">
        <f t="shared" si="0"/>
        <v>22661</v>
      </c>
      <c r="G19" s="86">
        <f>3099+1873</f>
        <v>4972</v>
      </c>
      <c r="H19" s="86">
        <f>17689</f>
        <v>17689</v>
      </c>
    </row>
    <row r="20" spans="2:8" x14ac:dyDescent="0.2">
      <c r="B20" s="275" t="s">
        <v>234</v>
      </c>
      <c r="C20" s="269">
        <f t="shared" si="1"/>
        <v>0</v>
      </c>
      <c r="D20" s="86">
        <v>0</v>
      </c>
      <c r="E20" s="64">
        <v>0</v>
      </c>
      <c r="F20" s="86">
        <f t="shared" si="0"/>
        <v>0</v>
      </c>
      <c r="G20" s="86">
        <v>0</v>
      </c>
      <c r="H20" s="64">
        <v>0</v>
      </c>
    </row>
    <row r="21" spans="2:8" x14ac:dyDescent="0.2">
      <c r="B21" s="275" t="s">
        <v>235</v>
      </c>
      <c r="C21" s="269">
        <f t="shared" si="1"/>
        <v>3600</v>
      </c>
      <c r="D21" s="86">
        <f>3600</f>
        <v>3600</v>
      </c>
      <c r="E21" s="64">
        <v>0</v>
      </c>
      <c r="F21" s="86">
        <f t="shared" si="0"/>
        <v>299983</v>
      </c>
      <c r="G21" s="64">
        <f>230952</f>
        <v>230952</v>
      </c>
      <c r="H21" s="64">
        <f>69031</f>
        <v>69031</v>
      </c>
    </row>
    <row r="22" spans="2:8" x14ac:dyDescent="0.2">
      <c r="B22" s="275" t="s">
        <v>236</v>
      </c>
      <c r="C22" s="269">
        <f t="shared" si="1"/>
        <v>4223</v>
      </c>
      <c r="D22" s="86">
        <f>2223</f>
        <v>2223</v>
      </c>
      <c r="E22" s="86">
        <f>2000</f>
        <v>2000</v>
      </c>
      <c r="F22" s="86">
        <f t="shared" si="0"/>
        <v>0</v>
      </c>
      <c r="G22" s="86">
        <v>0</v>
      </c>
      <c r="H22" s="86">
        <v>0</v>
      </c>
    </row>
    <row r="23" spans="2:8" x14ac:dyDescent="0.2">
      <c r="B23" s="275"/>
      <c r="C23" s="269"/>
      <c r="D23" s="64"/>
      <c r="E23" s="86"/>
      <c r="F23" s="86"/>
      <c r="G23" s="64"/>
      <c r="H23" s="224"/>
    </row>
    <row r="24" spans="2:8" x14ac:dyDescent="0.2">
      <c r="B24" s="275" t="s">
        <v>237</v>
      </c>
      <c r="C24" s="269">
        <f t="shared" si="1"/>
        <v>0</v>
      </c>
      <c r="D24" s="86">
        <v>0</v>
      </c>
      <c r="E24" s="86">
        <v>0</v>
      </c>
      <c r="F24" s="86">
        <f t="shared" si="0"/>
        <v>0</v>
      </c>
      <c r="G24" s="86">
        <v>0</v>
      </c>
      <c r="H24" s="86">
        <v>0</v>
      </c>
    </row>
    <row r="25" spans="2:8" x14ac:dyDescent="0.2">
      <c r="B25" s="274" t="s">
        <v>238</v>
      </c>
      <c r="C25" s="269">
        <f t="shared" si="1"/>
        <v>0</v>
      </c>
      <c r="D25" s="86">
        <v>0</v>
      </c>
      <c r="E25" s="64">
        <v>0</v>
      </c>
      <c r="F25" s="86">
        <f t="shared" si="0"/>
        <v>0</v>
      </c>
      <c r="G25" s="86">
        <v>0</v>
      </c>
      <c r="H25" s="64">
        <v>0</v>
      </c>
    </row>
    <row r="26" spans="2:8" x14ac:dyDescent="0.2">
      <c r="B26" s="274" t="s">
        <v>321</v>
      </c>
      <c r="C26" s="269">
        <f t="shared" si="1"/>
        <v>0</v>
      </c>
      <c r="D26" s="86">
        <v>0</v>
      </c>
      <c r="E26" s="64">
        <v>0</v>
      </c>
      <c r="F26" s="86">
        <f t="shared" si="0"/>
        <v>0</v>
      </c>
      <c r="G26" s="86">
        <v>0</v>
      </c>
      <c r="H26" s="64">
        <v>0</v>
      </c>
    </row>
    <row r="27" spans="2:8" x14ac:dyDescent="0.2">
      <c r="B27" s="275" t="s">
        <v>239</v>
      </c>
      <c r="C27" s="269">
        <f t="shared" si="1"/>
        <v>338460</v>
      </c>
      <c r="D27" s="86">
        <v>0</v>
      </c>
      <c r="E27" s="86">
        <f>338460</f>
        <v>338460</v>
      </c>
      <c r="F27" s="86">
        <f t="shared" si="0"/>
        <v>127273</v>
      </c>
      <c r="G27" s="86">
        <f>36072</f>
        <v>36072</v>
      </c>
      <c r="H27" s="64">
        <f>91201</f>
        <v>91201</v>
      </c>
    </row>
    <row r="28" spans="2:8" x14ac:dyDescent="0.2">
      <c r="B28" s="275" t="s">
        <v>240</v>
      </c>
      <c r="C28" s="269">
        <f t="shared" si="1"/>
        <v>123424</v>
      </c>
      <c r="D28" s="86">
        <v>0</v>
      </c>
      <c r="E28" s="64">
        <f>123424</f>
        <v>123424</v>
      </c>
      <c r="F28" s="86">
        <f t="shared" si="0"/>
        <v>0</v>
      </c>
      <c r="G28" s="86">
        <v>0</v>
      </c>
      <c r="H28" s="64">
        <v>0</v>
      </c>
    </row>
    <row r="29" spans="2:8" x14ac:dyDescent="0.2">
      <c r="B29" s="275" t="s">
        <v>241</v>
      </c>
      <c r="C29" s="269">
        <f t="shared" si="1"/>
        <v>0</v>
      </c>
      <c r="D29" s="86">
        <v>0</v>
      </c>
      <c r="E29" s="86">
        <v>0</v>
      </c>
      <c r="F29" s="86">
        <f t="shared" si="0"/>
        <v>0</v>
      </c>
      <c r="G29" s="86">
        <v>0</v>
      </c>
      <c r="H29" s="224">
        <v>0</v>
      </c>
    </row>
    <row r="30" spans="2:8" x14ac:dyDescent="0.2">
      <c r="B30" s="275" t="s">
        <v>242</v>
      </c>
      <c r="C30" s="269">
        <f t="shared" si="1"/>
        <v>0</v>
      </c>
      <c r="D30" s="86">
        <v>0</v>
      </c>
      <c r="E30" s="64">
        <v>0</v>
      </c>
      <c r="F30" s="86">
        <f t="shared" si="0"/>
        <v>0</v>
      </c>
      <c r="G30" s="86">
        <v>0</v>
      </c>
      <c r="H30" s="86">
        <v>0</v>
      </c>
    </row>
    <row r="31" spans="2:8" x14ac:dyDescent="0.2">
      <c r="B31" s="275" t="s">
        <v>243</v>
      </c>
      <c r="C31" s="269">
        <f t="shared" si="1"/>
        <v>0</v>
      </c>
      <c r="D31" s="86">
        <v>0</v>
      </c>
      <c r="E31" s="86">
        <v>0</v>
      </c>
      <c r="F31" s="86">
        <f t="shared" si="0"/>
        <v>0</v>
      </c>
      <c r="G31" s="86">
        <v>0</v>
      </c>
      <c r="H31" s="86">
        <v>0</v>
      </c>
    </row>
    <row r="32" spans="2:8" x14ac:dyDescent="0.2">
      <c r="B32" s="275"/>
      <c r="C32" s="269"/>
      <c r="D32" s="86"/>
      <c r="E32" s="86"/>
      <c r="F32" s="86"/>
      <c r="G32" s="86"/>
      <c r="H32" s="86"/>
    </row>
    <row r="33" spans="2:8" x14ac:dyDescent="0.2">
      <c r="B33" s="275" t="s">
        <v>244</v>
      </c>
      <c r="C33" s="269">
        <f t="shared" si="1"/>
        <v>0</v>
      </c>
      <c r="D33" s="86">
        <v>0</v>
      </c>
      <c r="E33" s="86">
        <v>0</v>
      </c>
      <c r="F33" s="86">
        <f t="shared" si="0"/>
        <v>0</v>
      </c>
      <c r="G33" s="86">
        <v>0</v>
      </c>
      <c r="H33" s="86">
        <v>0</v>
      </c>
    </row>
    <row r="34" spans="2:8" x14ac:dyDescent="0.2">
      <c r="B34" s="274" t="s">
        <v>245</v>
      </c>
      <c r="C34" s="269">
        <f t="shared" si="1"/>
        <v>0</v>
      </c>
      <c r="D34" s="64">
        <v>0</v>
      </c>
      <c r="E34" s="64">
        <v>0</v>
      </c>
      <c r="F34" s="86">
        <f t="shared" si="0"/>
        <v>0</v>
      </c>
      <c r="G34" s="86">
        <v>0</v>
      </c>
      <c r="H34" s="64">
        <v>0</v>
      </c>
    </row>
    <row r="35" spans="2:8" x14ac:dyDescent="0.2">
      <c r="B35" s="275" t="s">
        <v>246</v>
      </c>
      <c r="C35" s="269">
        <f t="shared" si="1"/>
        <v>0</v>
      </c>
      <c r="D35" s="86">
        <v>0</v>
      </c>
      <c r="E35" s="86">
        <v>0</v>
      </c>
      <c r="F35" s="86">
        <f t="shared" si="0"/>
        <v>0</v>
      </c>
      <c r="G35" s="86">
        <v>0</v>
      </c>
      <c r="H35" s="224">
        <v>0</v>
      </c>
    </row>
    <row r="36" spans="2:8" x14ac:dyDescent="0.2">
      <c r="B36" s="275" t="s">
        <v>597</v>
      </c>
      <c r="C36" s="269">
        <f t="shared" si="1"/>
        <v>0</v>
      </c>
      <c r="D36" s="114">
        <v>0</v>
      </c>
      <c r="E36" s="114">
        <v>0</v>
      </c>
      <c r="F36" s="86">
        <f t="shared" si="0"/>
        <v>0</v>
      </c>
      <c r="G36" s="183">
        <v>0</v>
      </c>
      <c r="H36" s="183">
        <v>0</v>
      </c>
    </row>
    <row r="37" spans="2:8" x14ac:dyDescent="0.2">
      <c r="B37" s="275" t="s">
        <v>247</v>
      </c>
      <c r="C37" s="269">
        <f t="shared" si="1"/>
        <v>0</v>
      </c>
      <c r="D37" s="86">
        <v>0</v>
      </c>
      <c r="E37" s="86">
        <v>0</v>
      </c>
      <c r="F37" s="86">
        <f t="shared" si="0"/>
        <v>0</v>
      </c>
      <c r="G37" s="86">
        <v>0</v>
      </c>
      <c r="H37" s="86">
        <v>0</v>
      </c>
    </row>
    <row r="38" spans="2:8" x14ac:dyDescent="0.2">
      <c r="B38" s="275" t="s">
        <v>479</v>
      </c>
      <c r="C38" s="269">
        <f t="shared" si="1"/>
        <v>0</v>
      </c>
      <c r="D38" s="224">
        <v>0</v>
      </c>
      <c r="E38" s="64">
        <v>0</v>
      </c>
      <c r="F38" s="86">
        <f t="shared" si="0"/>
        <v>0</v>
      </c>
      <c r="G38" s="86">
        <v>0</v>
      </c>
      <c r="H38" s="86">
        <v>0</v>
      </c>
    </row>
    <row r="39" spans="2:8" x14ac:dyDescent="0.2">
      <c r="B39" s="275" t="s">
        <v>281</v>
      </c>
      <c r="C39" s="269">
        <f t="shared" si="1"/>
        <v>0</v>
      </c>
      <c r="D39" s="86">
        <v>0</v>
      </c>
      <c r="E39" s="86">
        <v>0</v>
      </c>
      <c r="F39" s="86">
        <f t="shared" si="0"/>
        <v>92663</v>
      </c>
      <c r="G39" s="86">
        <v>0</v>
      </c>
      <c r="H39" s="86">
        <f>92663</f>
        <v>92663</v>
      </c>
    </row>
    <row r="40" spans="2:8" x14ac:dyDescent="0.2">
      <c r="B40" s="274" t="s">
        <v>248</v>
      </c>
      <c r="C40" s="269">
        <f t="shared" si="1"/>
        <v>0</v>
      </c>
      <c r="D40" s="64">
        <v>0</v>
      </c>
      <c r="E40" s="64">
        <v>0</v>
      </c>
      <c r="F40" s="86">
        <f t="shared" si="0"/>
        <v>0</v>
      </c>
      <c r="G40" s="64">
        <v>0</v>
      </c>
      <c r="H40" s="64">
        <v>0</v>
      </c>
    </row>
    <row r="41" spans="2:8" x14ac:dyDescent="0.2">
      <c r="B41" s="275" t="s">
        <v>249</v>
      </c>
      <c r="C41" s="269">
        <f t="shared" si="1"/>
        <v>96601</v>
      </c>
      <c r="D41" s="86">
        <v>0</v>
      </c>
      <c r="E41" s="86">
        <f>96601</f>
        <v>96601</v>
      </c>
      <c r="F41" s="86">
        <f t="shared" si="0"/>
        <v>0</v>
      </c>
      <c r="G41" s="64">
        <v>0</v>
      </c>
      <c r="H41" s="86">
        <v>0</v>
      </c>
    </row>
    <row r="42" spans="2:8" x14ac:dyDescent="0.2">
      <c r="B42" s="275" t="s">
        <v>598</v>
      </c>
      <c r="C42" s="269">
        <f t="shared" si="1"/>
        <v>0</v>
      </c>
      <c r="D42" s="114">
        <v>0</v>
      </c>
      <c r="E42" s="114">
        <v>0</v>
      </c>
      <c r="F42" s="86">
        <f t="shared" si="0"/>
        <v>0</v>
      </c>
      <c r="G42" s="86">
        <v>0</v>
      </c>
      <c r="H42" s="86">
        <v>0</v>
      </c>
    </row>
    <row r="43" spans="2:8" x14ac:dyDescent="0.2">
      <c r="B43" s="275" t="s">
        <v>599</v>
      </c>
      <c r="C43" s="269">
        <f t="shared" si="1"/>
        <v>0</v>
      </c>
      <c r="D43" s="86">
        <v>0</v>
      </c>
      <c r="E43" s="224">
        <v>0</v>
      </c>
      <c r="F43" s="86">
        <f t="shared" si="0"/>
        <v>0</v>
      </c>
      <c r="G43" s="86">
        <v>0</v>
      </c>
      <c r="H43" s="86">
        <v>0</v>
      </c>
    </row>
    <row r="44" spans="2:8" x14ac:dyDescent="0.2">
      <c r="B44" s="275" t="s">
        <v>601</v>
      </c>
      <c r="C44" s="269">
        <f t="shared" si="1"/>
        <v>0</v>
      </c>
      <c r="D44" s="86">
        <v>0</v>
      </c>
      <c r="E44" s="64">
        <v>0</v>
      </c>
      <c r="F44" s="86">
        <f t="shared" si="0"/>
        <v>0</v>
      </c>
      <c r="G44" s="86">
        <v>0</v>
      </c>
      <c r="H44" s="86">
        <v>0</v>
      </c>
    </row>
    <row r="45" spans="2:8" x14ac:dyDescent="0.2">
      <c r="B45" s="275" t="s">
        <v>602</v>
      </c>
      <c r="C45" s="269">
        <f t="shared" si="1"/>
        <v>0</v>
      </c>
      <c r="D45" s="86">
        <v>0</v>
      </c>
      <c r="E45" s="86">
        <v>0</v>
      </c>
      <c r="F45" s="86">
        <f t="shared" si="0"/>
        <v>0</v>
      </c>
      <c r="G45" s="86">
        <v>0</v>
      </c>
      <c r="H45" s="86">
        <v>0</v>
      </c>
    </row>
    <row r="46" spans="2:8" x14ac:dyDescent="0.2">
      <c r="B46" s="275" t="s">
        <v>603</v>
      </c>
      <c r="C46" s="269">
        <f t="shared" si="1"/>
        <v>0</v>
      </c>
      <c r="D46" s="86">
        <v>0</v>
      </c>
      <c r="E46" s="86">
        <v>0</v>
      </c>
      <c r="F46" s="86">
        <f t="shared" si="0"/>
        <v>0</v>
      </c>
      <c r="G46" s="86">
        <v>0</v>
      </c>
      <c r="H46" s="86">
        <v>0</v>
      </c>
    </row>
    <row r="47" spans="2:8" x14ac:dyDescent="0.2">
      <c r="B47" s="275" t="s">
        <v>884</v>
      </c>
      <c r="C47" s="269"/>
      <c r="D47" s="86"/>
      <c r="E47" s="86"/>
      <c r="F47" s="86"/>
      <c r="G47" s="86"/>
      <c r="H47" s="86"/>
    </row>
    <row r="48" spans="2:8" x14ac:dyDescent="0.2">
      <c r="B48" s="275" t="s">
        <v>604</v>
      </c>
      <c r="C48" s="269">
        <f t="shared" si="1"/>
        <v>0</v>
      </c>
      <c r="D48" s="86">
        <v>0</v>
      </c>
      <c r="E48" s="86">
        <v>0</v>
      </c>
      <c r="F48" s="86">
        <f t="shared" si="0"/>
        <v>0</v>
      </c>
      <c r="G48" s="86">
        <v>0</v>
      </c>
      <c r="H48" s="86">
        <v>0</v>
      </c>
    </row>
    <row r="49" spans="2:8" x14ac:dyDescent="0.2">
      <c r="B49" s="275" t="s">
        <v>605</v>
      </c>
      <c r="C49" s="269">
        <f t="shared" si="1"/>
        <v>0</v>
      </c>
      <c r="D49" s="86">
        <v>0</v>
      </c>
      <c r="E49" s="86">
        <v>0</v>
      </c>
      <c r="F49" s="86">
        <f t="shared" si="0"/>
        <v>0</v>
      </c>
      <c r="G49" s="86">
        <v>0</v>
      </c>
      <c r="H49" s="86">
        <v>0</v>
      </c>
    </row>
    <row r="50" spans="2:8" ht="33.75" customHeight="1" x14ac:dyDescent="0.2">
      <c r="B50" s="300" t="s">
        <v>836</v>
      </c>
      <c r="C50" s="269">
        <f t="shared" si="1"/>
        <v>0</v>
      </c>
      <c r="D50" s="86">
        <v>0</v>
      </c>
      <c r="E50" s="86">
        <v>0</v>
      </c>
      <c r="F50" s="86">
        <f t="shared" si="0"/>
        <v>0</v>
      </c>
      <c r="G50" s="86">
        <v>0</v>
      </c>
      <c r="H50" s="86">
        <v>0</v>
      </c>
    </row>
    <row r="51" spans="2:8" ht="17.25" customHeight="1" x14ac:dyDescent="0.2">
      <c r="B51" s="304"/>
      <c r="C51" s="269"/>
      <c r="D51" s="86"/>
      <c r="E51" s="86"/>
      <c r="F51" s="86"/>
      <c r="G51" s="86"/>
      <c r="H51" s="86"/>
    </row>
    <row r="52" spans="2:8" x14ac:dyDescent="0.2">
      <c r="B52" s="275" t="s">
        <v>606</v>
      </c>
      <c r="C52" s="269">
        <f t="shared" si="1"/>
        <v>0</v>
      </c>
      <c r="D52" s="86">
        <v>0</v>
      </c>
      <c r="E52" s="86">
        <v>0</v>
      </c>
      <c r="F52" s="86">
        <f t="shared" si="0"/>
        <v>3679</v>
      </c>
      <c r="G52" s="86">
        <v>0</v>
      </c>
      <c r="H52" s="86">
        <f>3679</f>
        <v>3679</v>
      </c>
    </row>
    <row r="53" spans="2:8" x14ac:dyDescent="0.2">
      <c r="B53" s="274" t="s">
        <v>607</v>
      </c>
      <c r="C53" s="269">
        <f t="shared" si="1"/>
        <v>0</v>
      </c>
      <c r="D53" s="86">
        <v>0</v>
      </c>
      <c r="E53" s="86">
        <v>0</v>
      </c>
      <c r="F53" s="86">
        <f t="shared" si="0"/>
        <v>0</v>
      </c>
      <c r="G53" s="86">
        <v>0</v>
      </c>
      <c r="H53" s="86">
        <v>0</v>
      </c>
    </row>
    <row r="54" spans="2:8" x14ac:dyDescent="0.2">
      <c r="B54" s="275" t="s">
        <v>608</v>
      </c>
      <c r="C54" s="269">
        <f t="shared" si="1"/>
        <v>0</v>
      </c>
      <c r="D54" s="86">
        <v>0</v>
      </c>
      <c r="E54" s="86">
        <v>0</v>
      </c>
      <c r="F54" s="86">
        <f t="shared" si="0"/>
        <v>0</v>
      </c>
      <c r="G54" s="86">
        <v>0</v>
      </c>
      <c r="H54" s="86">
        <v>0</v>
      </c>
    </row>
    <row r="55" spans="2:8" x14ac:dyDescent="0.2">
      <c r="B55" s="275" t="s">
        <v>629</v>
      </c>
      <c r="C55" s="269">
        <f t="shared" si="1"/>
        <v>0</v>
      </c>
      <c r="D55" s="114">
        <v>0</v>
      </c>
      <c r="E55" s="114">
        <v>0</v>
      </c>
      <c r="F55" s="86">
        <f t="shared" si="0"/>
        <v>0</v>
      </c>
      <c r="G55" s="222">
        <v>0</v>
      </c>
      <c r="H55" s="86">
        <v>0</v>
      </c>
    </row>
    <row r="56" spans="2:8" x14ac:dyDescent="0.2">
      <c r="B56" s="275" t="s">
        <v>609</v>
      </c>
      <c r="C56" s="269">
        <f t="shared" si="1"/>
        <v>0</v>
      </c>
      <c r="D56" s="86">
        <v>0</v>
      </c>
      <c r="E56" s="86">
        <v>0</v>
      </c>
      <c r="F56" s="86">
        <f t="shared" si="0"/>
        <v>0</v>
      </c>
      <c r="G56" s="86">
        <v>0</v>
      </c>
      <c r="H56" s="86">
        <v>0</v>
      </c>
    </row>
    <row r="57" spans="2:8" x14ac:dyDescent="0.2">
      <c r="B57" s="275" t="s">
        <v>600</v>
      </c>
      <c r="C57" s="269">
        <f t="shared" si="1"/>
        <v>0</v>
      </c>
      <c r="D57" s="114">
        <v>0</v>
      </c>
      <c r="E57" s="114">
        <v>0</v>
      </c>
      <c r="F57" s="86">
        <f t="shared" si="0"/>
        <v>0</v>
      </c>
      <c r="G57" s="86">
        <v>0</v>
      </c>
      <c r="H57" s="224">
        <v>0</v>
      </c>
    </row>
    <row r="58" spans="2:8" x14ac:dyDescent="0.2">
      <c r="B58" s="275"/>
      <c r="C58" s="269"/>
      <c r="D58" s="86"/>
      <c r="E58" s="86"/>
      <c r="F58" s="86"/>
      <c r="G58" s="86"/>
      <c r="H58" s="86"/>
    </row>
    <row r="59" spans="2:8" x14ac:dyDescent="0.2">
      <c r="B59" s="275" t="s">
        <v>610</v>
      </c>
      <c r="C59" s="269">
        <f t="shared" si="1"/>
        <v>0</v>
      </c>
      <c r="D59" s="86">
        <v>0</v>
      </c>
      <c r="E59" s="86">
        <v>0</v>
      </c>
      <c r="F59" s="86">
        <f t="shared" si="0"/>
        <v>0</v>
      </c>
      <c r="G59" s="86">
        <v>0</v>
      </c>
      <c r="H59" s="86">
        <v>0</v>
      </c>
    </row>
    <row r="60" spans="2:8" x14ac:dyDescent="0.2">
      <c r="B60" s="274" t="s">
        <v>611</v>
      </c>
      <c r="C60" s="269">
        <f t="shared" si="1"/>
        <v>2455</v>
      </c>
      <c r="D60" s="64">
        <f>2455</f>
        <v>2455</v>
      </c>
      <c r="E60" s="64">
        <v>0</v>
      </c>
      <c r="F60" s="86">
        <f t="shared" si="0"/>
        <v>0</v>
      </c>
      <c r="G60" s="64">
        <v>0</v>
      </c>
      <c r="H60" s="64">
        <v>0</v>
      </c>
    </row>
    <row r="61" spans="2:8" x14ac:dyDescent="0.2">
      <c r="B61" s="274" t="s">
        <v>630</v>
      </c>
      <c r="C61" s="269">
        <f t="shared" si="1"/>
        <v>0</v>
      </c>
      <c r="D61" s="64">
        <v>0</v>
      </c>
      <c r="E61" s="64">
        <v>0</v>
      </c>
      <c r="F61" s="86">
        <f t="shared" si="0"/>
        <v>0</v>
      </c>
      <c r="G61" s="64">
        <v>0</v>
      </c>
      <c r="H61" s="64">
        <v>0</v>
      </c>
    </row>
    <row r="62" spans="2:8" x14ac:dyDescent="0.2">
      <c r="B62" s="275" t="s">
        <v>612</v>
      </c>
      <c r="C62" s="269">
        <f t="shared" si="1"/>
        <v>0</v>
      </c>
      <c r="D62" s="86">
        <v>0</v>
      </c>
      <c r="E62" s="86">
        <v>0</v>
      </c>
      <c r="F62" s="86">
        <f t="shared" si="0"/>
        <v>0</v>
      </c>
      <c r="G62" s="86">
        <v>0</v>
      </c>
      <c r="H62" s="86">
        <v>0</v>
      </c>
    </row>
    <row r="63" spans="2:8" x14ac:dyDescent="0.2">
      <c r="B63" s="275" t="s">
        <v>613</v>
      </c>
      <c r="C63" s="269">
        <f t="shared" si="1"/>
        <v>0</v>
      </c>
      <c r="D63" s="114">
        <v>0</v>
      </c>
      <c r="E63" s="222">
        <v>0</v>
      </c>
      <c r="F63" s="86">
        <f t="shared" si="0"/>
        <v>0</v>
      </c>
      <c r="G63" s="114">
        <v>0</v>
      </c>
      <c r="H63" s="222">
        <v>0</v>
      </c>
    </row>
    <row r="64" spans="2:8" x14ac:dyDescent="0.2">
      <c r="C64" s="269"/>
      <c r="D64" s="114"/>
      <c r="E64" s="114"/>
      <c r="F64" s="86"/>
      <c r="G64" s="114"/>
      <c r="H64" s="114"/>
    </row>
    <row r="65" spans="2:8" x14ac:dyDescent="0.2">
      <c r="B65" s="274" t="s">
        <v>282</v>
      </c>
      <c r="C65" s="269">
        <v>0</v>
      </c>
      <c r="D65" s="114">
        <v>0</v>
      </c>
      <c r="E65" s="114">
        <v>0</v>
      </c>
      <c r="F65" s="86">
        <v>0</v>
      </c>
      <c r="G65" s="114">
        <v>0</v>
      </c>
      <c r="H65" s="114">
        <v>0</v>
      </c>
    </row>
    <row r="66" spans="2:8" ht="18" thickBot="1" x14ac:dyDescent="0.2">
      <c r="B66" s="155"/>
      <c r="C66" s="177"/>
      <c r="D66" s="155"/>
      <c r="E66" s="155"/>
      <c r="F66" s="155"/>
      <c r="G66" s="155"/>
      <c r="H66" s="155"/>
    </row>
    <row r="67" spans="2:8" x14ac:dyDescent="0.15">
      <c r="C67" s="305" t="s">
        <v>614</v>
      </c>
    </row>
    <row r="68" spans="2:8" x14ac:dyDescent="0.2">
      <c r="C68" s="115" t="s">
        <v>257</v>
      </c>
    </row>
  </sheetData>
  <mergeCells count="3">
    <mergeCell ref="B6:H6"/>
    <mergeCell ref="C8:C9"/>
    <mergeCell ref="F8:F9"/>
  </mergeCells>
  <phoneticPr fontId="2"/>
  <pageMargins left="0.78740157480314965" right="0.59055118110236227" top="0.78740157480314965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46162-A4B0-46A8-84F2-90E0E7E0218B}">
  <sheetPr>
    <tabColor theme="3"/>
    <pageSetUpPr autoPageBreaks="0" fitToPage="1"/>
  </sheetPr>
  <dimension ref="A1:O74"/>
  <sheetViews>
    <sheetView view="pageBreakPreview" zoomScale="75" zoomScaleNormal="75" workbookViewId="0"/>
  </sheetViews>
  <sheetFormatPr defaultColWidth="10.875" defaultRowHeight="17.25" x14ac:dyDescent="0.15"/>
  <cols>
    <col min="1" max="1" width="13.375" style="66" customWidth="1"/>
    <col min="2" max="2" width="7.625" style="66" customWidth="1"/>
    <col min="3" max="3" width="11.25" style="66" customWidth="1"/>
    <col min="4" max="4" width="14" style="66" customWidth="1"/>
    <col min="5" max="12" width="13" style="66" customWidth="1"/>
    <col min="13" max="13" width="12.625" style="66" bestFit="1" customWidth="1"/>
    <col min="14" max="16384" width="10.875" style="66"/>
  </cols>
  <sheetData>
    <row r="1" spans="1:15" x14ac:dyDescent="0.2">
      <c r="A1" s="74"/>
    </row>
    <row r="6" spans="1:15" x14ac:dyDescent="0.2">
      <c r="B6" s="366" t="s">
        <v>25</v>
      </c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15" ht="18" thickBot="1" x14ac:dyDescent="0.25">
      <c r="B7" s="79"/>
      <c r="C7" s="79"/>
      <c r="D7" s="79"/>
      <c r="E7" s="79"/>
      <c r="F7" s="79"/>
      <c r="G7" s="279" t="s">
        <v>301</v>
      </c>
      <c r="H7" s="79"/>
      <c r="I7" s="79"/>
      <c r="J7" s="279"/>
      <c r="K7" s="79"/>
      <c r="L7" s="99" t="s">
        <v>361</v>
      </c>
    </row>
    <row r="8" spans="1:15" x14ac:dyDescent="0.2">
      <c r="E8" s="121" t="s">
        <v>362</v>
      </c>
      <c r="F8" s="85"/>
      <c r="G8" s="85"/>
      <c r="H8" s="85"/>
      <c r="I8" s="85"/>
      <c r="J8" s="85"/>
      <c r="K8" s="85"/>
      <c r="L8" s="101"/>
    </row>
    <row r="9" spans="1:15" s="140" customFormat="1" x14ac:dyDescent="0.2">
      <c r="C9" s="282" t="s">
        <v>26</v>
      </c>
      <c r="E9" s="103" t="s">
        <v>255</v>
      </c>
      <c r="F9" s="103" t="s">
        <v>170</v>
      </c>
      <c r="G9" s="103" t="s">
        <v>363</v>
      </c>
      <c r="H9" s="103" t="s">
        <v>169</v>
      </c>
      <c r="I9" s="103" t="s">
        <v>189</v>
      </c>
      <c r="J9" s="103" t="s">
        <v>190</v>
      </c>
      <c r="K9" s="103" t="s">
        <v>364</v>
      </c>
      <c r="L9" s="103" t="s">
        <v>171</v>
      </c>
    </row>
    <row r="10" spans="1:15" x14ac:dyDescent="0.15">
      <c r="B10" s="69"/>
      <c r="C10" s="69"/>
      <c r="D10" s="69"/>
      <c r="E10" s="124"/>
      <c r="F10" s="124"/>
      <c r="G10" s="124"/>
      <c r="H10" s="124"/>
      <c r="I10" s="124"/>
      <c r="J10" s="124"/>
      <c r="K10" s="124"/>
      <c r="L10" s="124"/>
      <c r="M10" s="141"/>
      <c r="O10" s="142"/>
    </row>
    <row r="11" spans="1:15" x14ac:dyDescent="0.2">
      <c r="C11" s="74"/>
      <c r="D11" s="74"/>
      <c r="E11" s="117"/>
      <c r="F11" s="48"/>
      <c r="G11" s="48"/>
      <c r="H11" s="48"/>
      <c r="I11" s="48"/>
      <c r="J11" s="48"/>
      <c r="K11" s="48"/>
      <c r="L11" s="48"/>
    </row>
    <row r="12" spans="1:15" x14ac:dyDescent="0.2">
      <c r="B12" s="74" t="s">
        <v>890</v>
      </c>
      <c r="D12" s="115"/>
      <c r="E12" s="116">
        <v>325943</v>
      </c>
      <c r="F12" s="48">
        <v>129096</v>
      </c>
      <c r="G12" s="48">
        <v>17128</v>
      </c>
      <c r="H12" s="48">
        <v>19748</v>
      </c>
      <c r="I12" s="48">
        <v>9557</v>
      </c>
      <c r="J12" s="48">
        <v>7364</v>
      </c>
      <c r="K12" s="48">
        <v>22642</v>
      </c>
      <c r="L12" s="48">
        <v>9692</v>
      </c>
    </row>
    <row r="13" spans="1:15" x14ac:dyDescent="0.2">
      <c r="B13" s="74" t="s">
        <v>27</v>
      </c>
      <c r="D13" s="74" t="s">
        <v>28</v>
      </c>
      <c r="E13" s="116">
        <v>313407</v>
      </c>
      <c r="F13" s="48">
        <v>123404</v>
      </c>
      <c r="G13" s="48">
        <v>16674</v>
      </c>
      <c r="H13" s="48">
        <v>19252</v>
      </c>
      <c r="I13" s="48">
        <v>9194</v>
      </c>
      <c r="J13" s="48">
        <v>7155</v>
      </c>
      <c r="K13" s="48">
        <v>21847</v>
      </c>
      <c r="L13" s="48">
        <v>9315</v>
      </c>
    </row>
    <row r="14" spans="1:15" x14ac:dyDescent="0.2">
      <c r="C14" s="74" t="s">
        <v>29</v>
      </c>
      <c r="D14" s="74" t="s">
        <v>635</v>
      </c>
      <c r="E14" s="117">
        <v>12536</v>
      </c>
      <c r="F14" s="48">
        <v>5692</v>
      </c>
      <c r="G14" s="48">
        <v>454</v>
      </c>
      <c r="H14" s="48">
        <v>496</v>
      </c>
      <c r="I14" s="48">
        <v>363</v>
      </c>
      <c r="J14" s="48">
        <v>209</v>
      </c>
      <c r="K14" s="48">
        <v>795</v>
      </c>
      <c r="L14" s="48">
        <v>377</v>
      </c>
    </row>
    <row r="15" spans="1:15" x14ac:dyDescent="0.2">
      <c r="C15" s="74"/>
      <c r="D15" s="74"/>
      <c r="E15" s="117"/>
      <c r="F15" s="48"/>
      <c r="G15" s="48"/>
      <c r="H15" s="48"/>
      <c r="I15" s="48"/>
      <c r="J15" s="48"/>
      <c r="K15" s="48"/>
      <c r="L15" s="48"/>
    </row>
    <row r="16" spans="1:15" x14ac:dyDescent="0.2">
      <c r="B16" s="74" t="s">
        <v>891</v>
      </c>
      <c r="D16" s="115"/>
      <c r="E16" s="116">
        <v>324586</v>
      </c>
      <c r="F16" s="48">
        <v>128678</v>
      </c>
      <c r="G16" s="48">
        <v>17117</v>
      </c>
      <c r="H16" s="48">
        <v>19633</v>
      </c>
      <c r="I16" s="48">
        <v>9462</v>
      </c>
      <c r="J16" s="48">
        <v>7296</v>
      </c>
      <c r="K16" s="48">
        <v>22476</v>
      </c>
      <c r="L16" s="48">
        <v>9590</v>
      </c>
    </row>
    <row r="17" spans="2:12" x14ac:dyDescent="0.2">
      <c r="B17" s="74" t="s">
        <v>27</v>
      </c>
      <c r="D17" s="74" t="s">
        <v>28</v>
      </c>
      <c r="E17" s="116">
        <v>312215</v>
      </c>
      <c r="F17" s="48">
        <v>123092</v>
      </c>
      <c r="G17" s="48">
        <v>16629</v>
      </c>
      <c r="H17" s="48">
        <v>19162</v>
      </c>
      <c r="I17" s="48">
        <v>9118</v>
      </c>
      <c r="J17" s="48">
        <v>7084</v>
      </c>
      <c r="K17" s="48">
        <v>21703</v>
      </c>
      <c r="L17" s="48">
        <v>9230</v>
      </c>
    </row>
    <row r="18" spans="2:12" x14ac:dyDescent="0.2">
      <c r="C18" s="74" t="s">
        <v>29</v>
      </c>
      <c r="D18" s="74" t="s">
        <v>635</v>
      </c>
      <c r="E18" s="116">
        <v>12371</v>
      </c>
      <c r="F18" s="48">
        <v>5586</v>
      </c>
      <c r="G18" s="48">
        <v>488</v>
      </c>
      <c r="H18" s="48">
        <v>471</v>
      </c>
      <c r="I18" s="48">
        <v>344</v>
      </c>
      <c r="J18" s="48">
        <v>212</v>
      </c>
      <c r="K18" s="48">
        <v>773</v>
      </c>
      <c r="L18" s="48">
        <v>360</v>
      </c>
    </row>
    <row r="19" spans="2:12" x14ac:dyDescent="0.2">
      <c r="C19" s="119"/>
      <c r="D19" s="120"/>
      <c r="E19" s="116"/>
      <c r="F19" s="48"/>
      <c r="G19" s="48"/>
      <c r="H19" s="48"/>
      <c r="I19" s="48"/>
      <c r="J19" s="48"/>
      <c r="K19" s="48"/>
      <c r="L19" s="48"/>
    </row>
    <row r="20" spans="2:12" x14ac:dyDescent="0.2">
      <c r="C20" s="121" t="s">
        <v>636</v>
      </c>
      <c r="E20" s="116">
        <v>43837</v>
      </c>
      <c r="F20" s="48">
        <v>16444</v>
      </c>
      <c r="G20" s="48">
        <v>2450</v>
      </c>
      <c r="H20" s="48">
        <v>1695</v>
      </c>
      <c r="I20" s="48">
        <v>1626</v>
      </c>
      <c r="J20" s="48">
        <v>948</v>
      </c>
      <c r="K20" s="48">
        <v>3451</v>
      </c>
      <c r="L20" s="48">
        <v>1473</v>
      </c>
    </row>
    <row r="21" spans="2:12" x14ac:dyDescent="0.2">
      <c r="C21" s="121"/>
      <c r="D21" s="74" t="s">
        <v>28</v>
      </c>
      <c r="E21" s="116">
        <v>35992</v>
      </c>
      <c r="F21" s="48">
        <v>12933</v>
      </c>
      <c r="G21" s="48">
        <v>2153</v>
      </c>
      <c r="H21" s="48">
        <v>1374</v>
      </c>
      <c r="I21" s="48">
        <v>1417</v>
      </c>
      <c r="J21" s="48">
        <v>863</v>
      </c>
      <c r="K21" s="48">
        <v>2973</v>
      </c>
      <c r="L21" s="48">
        <v>1231</v>
      </c>
    </row>
    <row r="22" spans="2:12" x14ac:dyDescent="0.2">
      <c r="C22" s="121"/>
      <c r="D22" s="74" t="s">
        <v>635</v>
      </c>
      <c r="E22" s="116">
        <v>7845</v>
      </c>
      <c r="F22" s="48">
        <v>3511</v>
      </c>
      <c r="G22" s="48">
        <v>297</v>
      </c>
      <c r="H22" s="48">
        <v>321</v>
      </c>
      <c r="I22" s="48">
        <v>209</v>
      </c>
      <c r="J22" s="48">
        <v>85</v>
      </c>
      <c r="K22" s="48">
        <v>478</v>
      </c>
      <c r="L22" s="48">
        <v>242</v>
      </c>
    </row>
    <row r="23" spans="2:12" x14ac:dyDescent="0.2">
      <c r="C23" s="121"/>
      <c r="E23" s="116"/>
      <c r="F23" s="48"/>
      <c r="G23" s="48"/>
      <c r="H23" s="48"/>
      <c r="I23" s="48"/>
      <c r="J23" s="48"/>
      <c r="K23" s="48"/>
      <c r="L23" s="48"/>
    </row>
    <row r="24" spans="2:12" x14ac:dyDescent="0.2">
      <c r="C24" s="121"/>
      <c r="D24" s="122" t="s">
        <v>637</v>
      </c>
      <c r="E24" s="116">
        <v>16682</v>
      </c>
      <c r="F24" s="48">
        <v>6097</v>
      </c>
      <c r="G24" s="48">
        <v>701</v>
      </c>
      <c r="H24" s="48">
        <v>762</v>
      </c>
      <c r="I24" s="48">
        <v>475</v>
      </c>
      <c r="J24" s="48">
        <v>373</v>
      </c>
      <c r="K24" s="48">
        <v>1306</v>
      </c>
      <c r="L24" s="48">
        <v>709</v>
      </c>
    </row>
    <row r="25" spans="2:12" x14ac:dyDescent="0.2">
      <c r="C25" s="121"/>
      <c r="D25" s="121" t="s">
        <v>28</v>
      </c>
      <c r="E25" s="116">
        <v>10361</v>
      </c>
      <c r="F25" s="48">
        <v>3419</v>
      </c>
      <c r="G25" s="48">
        <v>445</v>
      </c>
      <c r="H25" s="48">
        <v>472</v>
      </c>
      <c r="I25" s="48">
        <v>316</v>
      </c>
      <c r="J25" s="48">
        <v>302</v>
      </c>
      <c r="K25" s="48">
        <v>904</v>
      </c>
      <c r="L25" s="48">
        <v>499</v>
      </c>
    </row>
    <row r="26" spans="2:12" x14ac:dyDescent="0.2">
      <c r="C26" s="123"/>
      <c r="D26" s="74" t="s">
        <v>635</v>
      </c>
      <c r="E26" s="116">
        <v>6321</v>
      </c>
      <c r="F26" s="48">
        <v>2678</v>
      </c>
      <c r="G26" s="48">
        <v>256</v>
      </c>
      <c r="H26" s="48">
        <v>290</v>
      </c>
      <c r="I26" s="48">
        <v>159</v>
      </c>
      <c r="J26" s="48">
        <v>71</v>
      </c>
      <c r="K26" s="48">
        <v>402</v>
      </c>
      <c r="L26" s="48">
        <v>210</v>
      </c>
    </row>
    <row r="27" spans="2:12" x14ac:dyDescent="0.2">
      <c r="C27" s="121"/>
      <c r="D27" s="121"/>
      <c r="E27" s="117"/>
      <c r="F27" s="48"/>
      <c r="G27" s="48"/>
      <c r="H27" s="48"/>
      <c r="I27" s="48"/>
      <c r="J27" s="48"/>
      <c r="K27" s="48"/>
      <c r="L27" s="48"/>
    </row>
    <row r="28" spans="2:12" x14ac:dyDescent="0.2">
      <c r="C28" s="121"/>
      <c r="D28" s="106" t="s">
        <v>638</v>
      </c>
      <c r="E28" s="116">
        <v>26091</v>
      </c>
      <c r="F28" s="48">
        <v>9716</v>
      </c>
      <c r="G28" s="48">
        <v>1720</v>
      </c>
      <c r="H28" s="48">
        <v>918</v>
      </c>
      <c r="I28" s="48">
        <v>1117</v>
      </c>
      <c r="J28" s="48">
        <v>573</v>
      </c>
      <c r="K28" s="48">
        <v>2117</v>
      </c>
      <c r="L28" s="48">
        <v>747</v>
      </c>
    </row>
    <row r="29" spans="2:12" x14ac:dyDescent="0.2">
      <c r="C29" s="121"/>
      <c r="D29" s="121" t="s">
        <v>28</v>
      </c>
      <c r="E29" s="116">
        <v>25522</v>
      </c>
      <c r="F29" s="48">
        <v>9486</v>
      </c>
      <c r="G29" s="48">
        <v>1701</v>
      </c>
      <c r="H29" s="48">
        <v>900</v>
      </c>
      <c r="I29" s="48">
        <v>1100</v>
      </c>
      <c r="J29" s="48">
        <v>560</v>
      </c>
      <c r="K29" s="48">
        <v>2063</v>
      </c>
      <c r="L29" s="48">
        <v>730</v>
      </c>
    </row>
    <row r="30" spans="2:12" x14ac:dyDescent="0.2">
      <c r="C30" s="121"/>
      <c r="D30" s="121" t="s">
        <v>635</v>
      </c>
      <c r="E30" s="116">
        <v>569</v>
      </c>
      <c r="F30" s="48">
        <v>230</v>
      </c>
      <c r="G30" s="48">
        <v>19</v>
      </c>
      <c r="H30" s="48">
        <v>18</v>
      </c>
      <c r="I30" s="48">
        <v>17</v>
      </c>
      <c r="J30" s="48">
        <v>13</v>
      </c>
      <c r="K30" s="48">
        <v>54</v>
      </c>
      <c r="L30" s="48">
        <v>17</v>
      </c>
    </row>
    <row r="31" spans="2:12" x14ac:dyDescent="0.2">
      <c r="C31" s="121"/>
      <c r="D31" s="124"/>
      <c r="E31" s="116"/>
      <c r="F31" s="48"/>
      <c r="G31" s="48"/>
      <c r="H31" s="48"/>
      <c r="I31" s="48"/>
      <c r="J31" s="48"/>
      <c r="K31" s="48"/>
      <c r="L31" s="48"/>
    </row>
    <row r="32" spans="2:12" x14ac:dyDescent="0.2">
      <c r="C32" s="121"/>
      <c r="D32" s="106" t="s">
        <v>639</v>
      </c>
      <c r="E32" s="116">
        <v>1064</v>
      </c>
      <c r="F32" s="48">
        <v>631</v>
      </c>
      <c r="G32" s="48">
        <v>29</v>
      </c>
      <c r="H32" s="48">
        <v>15</v>
      </c>
      <c r="I32" s="48">
        <v>34</v>
      </c>
      <c r="J32" s="48">
        <v>2</v>
      </c>
      <c r="K32" s="48">
        <v>28</v>
      </c>
      <c r="L32" s="48">
        <v>17</v>
      </c>
    </row>
    <row r="33" spans="2:12" x14ac:dyDescent="0.2">
      <c r="C33" s="121"/>
      <c r="D33" s="121" t="s">
        <v>28</v>
      </c>
      <c r="E33" s="116">
        <v>109</v>
      </c>
      <c r="F33" s="48">
        <v>28</v>
      </c>
      <c r="G33" s="48">
        <v>7</v>
      </c>
      <c r="H33" s="48">
        <v>2</v>
      </c>
      <c r="I33" s="48">
        <v>1</v>
      </c>
      <c r="J33" s="48">
        <v>1</v>
      </c>
      <c r="K33" s="48">
        <v>6</v>
      </c>
      <c r="L33" s="118">
        <v>2</v>
      </c>
    </row>
    <row r="34" spans="2:12" x14ac:dyDescent="0.2">
      <c r="C34" s="121"/>
      <c r="D34" s="121" t="s">
        <v>635</v>
      </c>
      <c r="E34" s="116">
        <v>955</v>
      </c>
      <c r="F34" s="48">
        <v>603</v>
      </c>
      <c r="G34" s="48">
        <v>22</v>
      </c>
      <c r="H34" s="48">
        <v>13</v>
      </c>
      <c r="I34" s="48">
        <v>33</v>
      </c>
      <c r="J34" s="118">
        <v>1</v>
      </c>
      <c r="K34" s="48">
        <v>22</v>
      </c>
      <c r="L34" s="48">
        <v>15</v>
      </c>
    </row>
    <row r="35" spans="2:12" x14ac:dyDescent="0.2">
      <c r="C35" s="121"/>
      <c r="D35" s="124"/>
      <c r="E35" s="116"/>
      <c r="F35" s="48"/>
      <c r="G35" s="48"/>
      <c r="H35" s="48"/>
      <c r="I35" s="48"/>
      <c r="J35" s="48"/>
      <c r="K35" s="48"/>
      <c r="L35" s="48"/>
    </row>
    <row r="36" spans="2:12" x14ac:dyDescent="0.2">
      <c r="C36" s="122" t="s">
        <v>640</v>
      </c>
      <c r="D36" s="125" t="s">
        <v>30</v>
      </c>
      <c r="E36" s="116">
        <v>1458</v>
      </c>
      <c r="F36" s="48">
        <v>426</v>
      </c>
      <c r="G36" s="48">
        <v>29</v>
      </c>
      <c r="H36" s="48">
        <v>102</v>
      </c>
      <c r="I36" s="48">
        <v>22</v>
      </c>
      <c r="J36" s="48">
        <v>42</v>
      </c>
      <c r="K36" s="48">
        <v>126</v>
      </c>
      <c r="L36" s="48">
        <v>35</v>
      </c>
    </row>
    <row r="37" spans="2:12" x14ac:dyDescent="0.2">
      <c r="B37" s="74" t="s">
        <v>31</v>
      </c>
      <c r="C37" s="121"/>
      <c r="D37" s="74" t="s">
        <v>28</v>
      </c>
      <c r="E37" s="116">
        <v>823</v>
      </c>
      <c r="F37" s="48">
        <v>238</v>
      </c>
      <c r="G37" s="48">
        <v>29</v>
      </c>
      <c r="H37" s="48">
        <v>78</v>
      </c>
      <c r="I37" s="48">
        <v>17</v>
      </c>
      <c r="J37" s="48">
        <v>7</v>
      </c>
      <c r="K37" s="48">
        <v>74</v>
      </c>
      <c r="L37" s="48">
        <v>34</v>
      </c>
    </row>
    <row r="38" spans="2:12" x14ac:dyDescent="0.2">
      <c r="B38" s="74" t="s">
        <v>32</v>
      </c>
      <c r="C38" s="121"/>
      <c r="D38" s="74" t="s">
        <v>635</v>
      </c>
      <c r="E38" s="116">
        <v>635</v>
      </c>
      <c r="F38" s="48">
        <v>188</v>
      </c>
      <c r="G38" s="48">
        <v>0</v>
      </c>
      <c r="H38" s="48">
        <v>24</v>
      </c>
      <c r="I38" s="48">
        <v>5</v>
      </c>
      <c r="J38" s="48">
        <v>35</v>
      </c>
      <c r="K38" s="48">
        <v>52</v>
      </c>
      <c r="L38" s="48">
        <v>1</v>
      </c>
    </row>
    <row r="39" spans="2:12" x14ac:dyDescent="0.2">
      <c r="B39" s="74" t="s">
        <v>33</v>
      </c>
      <c r="C39" s="121"/>
      <c r="E39" s="117"/>
      <c r="F39" s="48"/>
      <c r="G39" s="48"/>
      <c r="H39" s="48"/>
      <c r="I39" s="48"/>
      <c r="J39" s="48"/>
      <c r="K39" s="48"/>
      <c r="L39" s="48"/>
    </row>
    <row r="40" spans="2:12" x14ac:dyDescent="0.2">
      <c r="B40" s="74" t="s">
        <v>34</v>
      </c>
      <c r="C40" s="121"/>
      <c r="D40" s="106" t="s">
        <v>637</v>
      </c>
      <c r="E40" s="116">
        <v>525</v>
      </c>
      <c r="F40" s="48">
        <v>184</v>
      </c>
      <c r="G40" s="48">
        <v>2</v>
      </c>
      <c r="H40" s="48">
        <v>28</v>
      </c>
      <c r="I40" s="48">
        <v>3</v>
      </c>
      <c r="J40" s="48">
        <v>30</v>
      </c>
      <c r="K40" s="48">
        <v>39</v>
      </c>
      <c r="L40" s="48">
        <v>9</v>
      </c>
    </row>
    <row r="41" spans="2:12" x14ac:dyDescent="0.2">
      <c r="C41" s="121"/>
      <c r="D41" s="121" t="s">
        <v>28</v>
      </c>
      <c r="E41" s="116">
        <v>81</v>
      </c>
      <c r="F41" s="48">
        <v>24</v>
      </c>
      <c r="G41" s="48">
        <v>2</v>
      </c>
      <c r="H41" s="48">
        <v>8</v>
      </c>
      <c r="I41" s="118">
        <v>1</v>
      </c>
      <c r="J41" s="48">
        <v>1</v>
      </c>
      <c r="K41" s="48">
        <v>2</v>
      </c>
      <c r="L41" s="48">
        <v>8</v>
      </c>
    </row>
    <row r="42" spans="2:12" x14ac:dyDescent="0.2">
      <c r="C42" s="121"/>
      <c r="D42" s="121" t="s">
        <v>635</v>
      </c>
      <c r="E42" s="116">
        <v>444</v>
      </c>
      <c r="F42" s="48">
        <v>160</v>
      </c>
      <c r="G42" s="48">
        <v>0</v>
      </c>
      <c r="H42" s="48">
        <v>20</v>
      </c>
      <c r="I42" s="48">
        <v>2</v>
      </c>
      <c r="J42" s="48">
        <v>29</v>
      </c>
      <c r="K42" s="48">
        <v>37</v>
      </c>
      <c r="L42" s="118">
        <v>1</v>
      </c>
    </row>
    <row r="43" spans="2:12" x14ac:dyDescent="0.2">
      <c r="C43" s="121"/>
      <c r="D43" s="124"/>
      <c r="E43" s="116"/>
      <c r="F43" s="48"/>
      <c r="G43" s="48"/>
      <c r="H43" s="48"/>
      <c r="I43" s="48"/>
      <c r="J43" s="48"/>
      <c r="K43" s="48"/>
      <c r="L43" s="48"/>
    </row>
    <row r="44" spans="2:12" x14ac:dyDescent="0.2">
      <c r="C44" s="121"/>
      <c r="D44" s="106" t="s">
        <v>638</v>
      </c>
      <c r="E44" s="116">
        <v>933</v>
      </c>
      <c r="F44" s="48">
        <v>242</v>
      </c>
      <c r="G44" s="48">
        <v>27</v>
      </c>
      <c r="H44" s="48">
        <v>74</v>
      </c>
      <c r="I44" s="48">
        <v>19</v>
      </c>
      <c r="J44" s="48">
        <v>12</v>
      </c>
      <c r="K44" s="48">
        <v>87</v>
      </c>
      <c r="L44" s="48">
        <v>26</v>
      </c>
    </row>
    <row r="45" spans="2:12" x14ac:dyDescent="0.2">
      <c r="C45" s="121"/>
      <c r="D45" s="121" t="s">
        <v>28</v>
      </c>
      <c r="E45" s="116">
        <v>742</v>
      </c>
      <c r="F45" s="48">
        <v>214</v>
      </c>
      <c r="G45" s="48">
        <v>27</v>
      </c>
      <c r="H45" s="48">
        <v>70</v>
      </c>
      <c r="I45" s="48">
        <v>16</v>
      </c>
      <c r="J45" s="48">
        <v>6</v>
      </c>
      <c r="K45" s="48">
        <v>72</v>
      </c>
      <c r="L45" s="48">
        <v>26</v>
      </c>
    </row>
    <row r="46" spans="2:12" x14ac:dyDescent="0.2">
      <c r="C46" s="121"/>
      <c r="D46" s="121" t="s">
        <v>635</v>
      </c>
      <c r="E46" s="116">
        <v>191</v>
      </c>
      <c r="F46" s="48">
        <v>28</v>
      </c>
      <c r="G46" s="48">
        <v>0</v>
      </c>
      <c r="H46" s="48">
        <v>4</v>
      </c>
      <c r="I46" s="48">
        <v>3</v>
      </c>
      <c r="J46" s="48">
        <v>6</v>
      </c>
      <c r="K46" s="48">
        <v>15</v>
      </c>
      <c r="L46" s="118">
        <v>0</v>
      </c>
    </row>
    <row r="47" spans="2:12" x14ac:dyDescent="0.2">
      <c r="C47" s="121"/>
      <c r="D47" s="124"/>
      <c r="E47" s="116"/>
      <c r="F47" s="48"/>
      <c r="G47" s="48"/>
      <c r="H47" s="48"/>
      <c r="I47" s="48"/>
      <c r="J47" s="48"/>
      <c r="K47" s="48"/>
      <c r="L47" s="48"/>
    </row>
    <row r="48" spans="2:12" x14ac:dyDescent="0.2">
      <c r="C48" s="122" t="s">
        <v>641</v>
      </c>
      <c r="D48" s="107"/>
      <c r="E48" s="116">
        <v>265533</v>
      </c>
      <c r="F48" s="48">
        <v>106985</v>
      </c>
      <c r="G48" s="48">
        <v>14017</v>
      </c>
      <c r="H48" s="48">
        <v>17264</v>
      </c>
      <c r="I48" s="48">
        <v>7369</v>
      </c>
      <c r="J48" s="48">
        <v>5848</v>
      </c>
      <c r="K48" s="48">
        <v>17474</v>
      </c>
      <c r="L48" s="48">
        <v>7445</v>
      </c>
    </row>
    <row r="49" spans="2:12" x14ac:dyDescent="0.2">
      <c r="C49" s="121"/>
      <c r="D49" s="74" t="s">
        <v>28</v>
      </c>
      <c r="E49" s="116">
        <v>264319</v>
      </c>
      <c r="F49" s="48">
        <v>106320</v>
      </c>
      <c r="G49" s="48">
        <v>13973</v>
      </c>
      <c r="H49" s="48">
        <v>17221</v>
      </c>
      <c r="I49" s="48">
        <v>7350</v>
      </c>
      <c r="J49" s="48">
        <v>5808</v>
      </c>
      <c r="K49" s="48">
        <v>17406</v>
      </c>
      <c r="L49" s="48">
        <v>7400</v>
      </c>
    </row>
    <row r="50" spans="2:12" x14ac:dyDescent="0.2">
      <c r="C50" s="121"/>
      <c r="D50" s="74" t="s">
        <v>635</v>
      </c>
      <c r="E50" s="116">
        <v>1214</v>
      </c>
      <c r="F50" s="48">
        <v>665</v>
      </c>
      <c r="G50" s="48">
        <v>44</v>
      </c>
      <c r="H50" s="48">
        <v>43</v>
      </c>
      <c r="I50" s="48">
        <v>19</v>
      </c>
      <c r="J50" s="48">
        <v>40</v>
      </c>
      <c r="K50" s="48">
        <v>68</v>
      </c>
      <c r="L50" s="48">
        <v>45</v>
      </c>
    </row>
    <row r="51" spans="2:12" x14ac:dyDescent="0.2">
      <c r="C51" s="121"/>
      <c r="E51" s="117"/>
      <c r="F51" s="48"/>
      <c r="G51" s="48"/>
      <c r="H51" s="48"/>
      <c r="I51" s="48"/>
      <c r="J51" s="48"/>
      <c r="K51" s="48"/>
      <c r="L51" s="48"/>
    </row>
    <row r="52" spans="2:12" x14ac:dyDescent="0.2">
      <c r="C52" s="121"/>
      <c r="D52" s="106" t="s">
        <v>637</v>
      </c>
      <c r="E52" s="116">
        <v>145618</v>
      </c>
      <c r="F52" s="48">
        <v>60280</v>
      </c>
      <c r="G52" s="48">
        <v>7610</v>
      </c>
      <c r="H52" s="48">
        <v>9016</v>
      </c>
      <c r="I52" s="48">
        <v>4212</v>
      </c>
      <c r="J52" s="48">
        <v>3082</v>
      </c>
      <c r="K52" s="48">
        <v>9187</v>
      </c>
      <c r="L52" s="48">
        <v>3869</v>
      </c>
    </row>
    <row r="53" spans="2:12" x14ac:dyDescent="0.2">
      <c r="C53" s="121"/>
      <c r="D53" s="121" t="s">
        <v>28</v>
      </c>
      <c r="E53" s="116">
        <v>145290</v>
      </c>
      <c r="F53" s="48">
        <v>60148</v>
      </c>
      <c r="G53" s="48">
        <v>7605</v>
      </c>
      <c r="H53" s="48">
        <v>9001</v>
      </c>
      <c r="I53" s="48">
        <v>4211</v>
      </c>
      <c r="J53" s="48">
        <v>3065</v>
      </c>
      <c r="K53" s="48">
        <v>9162</v>
      </c>
      <c r="L53" s="48">
        <v>3848</v>
      </c>
    </row>
    <row r="54" spans="2:12" x14ac:dyDescent="0.2">
      <c r="C54" s="121"/>
      <c r="D54" s="121" t="s">
        <v>635</v>
      </c>
      <c r="E54" s="116">
        <v>328</v>
      </c>
      <c r="F54" s="48">
        <v>132</v>
      </c>
      <c r="G54" s="48">
        <v>5</v>
      </c>
      <c r="H54" s="48">
        <v>15</v>
      </c>
      <c r="I54" s="48">
        <v>1</v>
      </c>
      <c r="J54" s="48">
        <v>17</v>
      </c>
      <c r="K54" s="48">
        <v>25</v>
      </c>
      <c r="L54" s="48">
        <v>21</v>
      </c>
    </row>
    <row r="55" spans="2:12" x14ac:dyDescent="0.2">
      <c r="C55" s="121"/>
      <c r="D55" s="124"/>
      <c r="E55" s="116"/>
      <c r="F55" s="48"/>
      <c r="G55" s="48"/>
      <c r="H55" s="48"/>
      <c r="I55" s="48"/>
      <c r="J55" s="48"/>
      <c r="K55" s="48"/>
      <c r="L55" s="48"/>
    </row>
    <row r="56" spans="2:12" x14ac:dyDescent="0.2">
      <c r="C56" s="121"/>
      <c r="D56" s="106" t="s">
        <v>638</v>
      </c>
      <c r="E56" s="116">
        <v>119915</v>
      </c>
      <c r="F56" s="48">
        <v>46705</v>
      </c>
      <c r="G56" s="48">
        <v>6407</v>
      </c>
      <c r="H56" s="48">
        <v>8248</v>
      </c>
      <c r="I56" s="48">
        <v>3157</v>
      </c>
      <c r="J56" s="48">
        <v>2766</v>
      </c>
      <c r="K56" s="48">
        <v>8287</v>
      </c>
      <c r="L56" s="48">
        <v>3576</v>
      </c>
    </row>
    <row r="57" spans="2:12" x14ac:dyDescent="0.2">
      <c r="C57" s="121"/>
      <c r="D57" s="121" t="s">
        <v>28</v>
      </c>
      <c r="E57" s="116">
        <v>119029</v>
      </c>
      <c r="F57" s="48">
        <v>46172</v>
      </c>
      <c r="G57" s="48">
        <v>6368</v>
      </c>
      <c r="H57" s="48">
        <v>8220</v>
      </c>
      <c r="I57" s="48">
        <v>3139</v>
      </c>
      <c r="J57" s="48">
        <v>2743</v>
      </c>
      <c r="K57" s="48">
        <v>8244</v>
      </c>
      <c r="L57" s="48">
        <v>3552</v>
      </c>
    </row>
    <row r="58" spans="2:12" x14ac:dyDescent="0.2">
      <c r="C58" s="121"/>
      <c r="D58" s="121" t="s">
        <v>635</v>
      </c>
      <c r="E58" s="116">
        <v>886</v>
      </c>
      <c r="F58" s="48">
        <v>533</v>
      </c>
      <c r="G58" s="48">
        <v>39</v>
      </c>
      <c r="H58" s="48">
        <v>28</v>
      </c>
      <c r="I58" s="48">
        <v>18</v>
      </c>
      <c r="J58" s="48">
        <v>23</v>
      </c>
      <c r="K58" s="48">
        <v>43</v>
      </c>
      <c r="L58" s="48">
        <v>24</v>
      </c>
    </row>
    <row r="59" spans="2:12" x14ac:dyDescent="0.2">
      <c r="C59" s="121"/>
      <c r="D59" s="124"/>
      <c r="E59" s="116"/>
      <c r="F59" s="48"/>
      <c r="G59" s="48"/>
      <c r="H59" s="48"/>
      <c r="I59" s="48"/>
      <c r="J59" s="48"/>
      <c r="K59" s="48"/>
      <c r="L59" s="48"/>
    </row>
    <row r="60" spans="2:12" x14ac:dyDescent="0.2">
      <c r="B60" s="74"/>
      <c r="C60" s="122" t="s">
        <v>642</v>
      </c>
      <c r="D60" s="107"/>
      <c r="E60" s="116">
        <v>11157</v>
      </c>
      <c r="F60" s="48">
        <v>4105</v>
      </c>
      <c r="G60" s="48">
        <v>553</v>
      </c>
      <c r="H60" s="48">
        <v>499</v>
      </c>
      <c r="I60" s="48">
        <v>393</v>
      </c>
      <c r="J60" s="48">
        <v>304</v>
      </c>
      <c r="K60" s="48">
        <v>936</v>
      </c>
      <c r="L60" s="48">
        <v>402</v>
      </c>
    </row>
    <row r="61" spans="2:12" x14ac:dyDescent="0.2">
      <c r="C61" s="121"/>
      <c r="D61" s="74" t="s">
        <v>28</v>
      </c>
      <c r="E61" s="116">
        <v>8486</v>
      </c>
      <c r="F61" s="48">
        <v>2887</v>
      </c>
      <c r="G61" s="48">
        <v>406</v>
      </c>
      <c r="H61" s="48">
        <v>416</v>
      </c>
      <c r="I61" s="48">
        <v>282</v>
      </c>
      <c r="J61" s="48">
        <v>252</v>
      </c>
      <c r="K61" s="48">
        <v>761</v>
      </c>
      <c r="L61" s="48">
        <v>331</v>
      </c>
    </row>
    <row r="62" spans="2:12" x14ac:dyDescent="0.2">
      <c r="C62" s="121"/>
      <c r="D62" s="74" t="s">
        <v>635</v>
      </c>
      <c r="E62" s="116">
        <v>2671</v>
      </c>
      <c r="F62" s="48">
        <v>1218</v>
      </c>
      <c r="G62" s="48">
        <v>147</v>
      </c>
      <c r="H62" s="48">
        <v>83</v>
      </c>
      <c r="I62" s="48">
        <v>111</v>
      </c>
      <c r="J62" s="48">
        <v>52</v>
      </c>
      <c r="K62" s="48">
        <v>175</v>
      </c>
      <c r="L62" s="48">
        <v>71</v>
      </c>
    </row>
    <row r="63" spans="2:12" x14ac:dyDescent="0.2">
      <c r="C63" s="121"/>
      <c r="E63" s="117"/>
      <c r="F63" s="48"/>
      <c r="G63" s="48"/>
      <c r="H63" s="48"/>
      <c r="I63" s="48"/>
      <c r="J63" s="48"/>
      <c r="K63" s="48"/>
      <c r="L63" s="48"/>
    </row>
    <row r="64" spans="2:12" x14ac:dyDescent="0.2">
      <c r="B64" s="74"/>
      <c r="C64" s="122" t="s">
        <v>643</v>
      </c>
      <c r="D64" s="107"/>
      <c r="E64" s="116">
        <v>2601</v>
      </c>
      <c r="F64" s="48">
        <v>718</v>
      </c>
      <c r="G64" s="48">
        <v>68</v>
      </c>
      <c r="H64" s="48">
        <v>73</v>
      </c>
      <c r="I64" s="48">
        <v>52</v>
      </c>
      <c r="J64" s="48">
        <v>154</v>
      </c>
      <c r="K64" s="48">
        <v>489</v>
      </c>
      <c r="L64" s="48">
        <v>235</v>
      </c>
    </row>
    <row r="65" spans="1:12" x14ac:dyDescent="0.2">
      <c r="B65" s="74"/>
      <c r="C65" s="85"/>
      <c r="D65" s="74" t="s">
        <v>28</v>
      </c>
      <c r="E65" s="116">
        <v>2595</v>
      </c>
      <c r="F65" s="48">
        <v>714</v>
      </c>
      <c r="G65" s="48">
        <v>68</v>
      </c>
      <c r="H65" s="48">
        <v>73</v>
      </c>
      <c r="I65" s="48">
        <v>52</v>
      </c>
      <c r="J65" s="48">
        <v>154</v>
      </c>
      <c r="K65" s="48">
        <v>489</v>
      </c>
      <c r="L65" s="48">
        <v>234</v>
      </c>
    </row>
    <row r="66" spans="1:12" x14ac:dyDescent="0.2">
      <c r="B66" s="74"/>
      <c r="C66" s="85"/>
      <c r="D66" s="74" t="s">
        <v>635</v>
      </c>
      <c r="E66" s="116">
        <v>6</v>
      </c>
      <c r="F66" s="48">
        <v>4</v>
      </c>
      <c r="G66" s="118">
        <v>0</v>
      </c>
      <c r="H66" s="118">
        <v>0</v>
      </c>
      <c r="I66" s="118">
        <v>0</v>
      </c>
      <c r="J66" s="118">
        <v>0</v>
      </c>
      <c r="K66" s="118">
        <v>0</v>
      </c>
      <c r="L66" s="48">
        <v>1</v>
      </c>
    </row>
    <row r="67" spans="1:12" x14ac:dyDescent="0.2">
      <c r="B67" s="119"/>
      <c r="C67" s="124"/>
      <c r="D67" s="69"/>
      <c r="E67" s="116"/>
      <c r="F67" s="48"/>
      <c r="G67" s="48"/>
      <c r="H67" s="48"/>
      <c r="I67" s="48"/>
      <c r="J67" s="48"/>
      <c r="K67" s="48"/>
      <c r="L67" s="48"/>
    </row>
    <row r="68" spans="1:12" x14ac:dyDescent="0.15">
      <c r="E68" s="127"/>
      <c r="F68" s="128"/>
      <c r="G68" s="128"/>
      <c r="H68" s="128"/>
      <c r="I68" s="128"/>
      <c r="J68" s="128"/>
      <c r="K68" s="128"/>
      <c r="L68" s="128"/>
    </row>
    <row r="69" spans="1:12" x14ac:dyDescent="0.2">
      <c r="B69" s="74" t="s">
        <v>35</v>
      </c>
      <c r="E69" s="116">
        <v>13813</v>
      </c>
      <c r="F69" s="48">
        <v>5365</v>
      </c>
      <c r="G69" s="48">
        <v>696</v>
      </c>
      <c r="H69" s="48">
        <v>939</v>
      </c>
      <c r="I69" s="48">
        <v>330</v>
      </c>
      <c r="J69" s="48">
        <v>309</v>
      </c>
      <c r="K69" s="48">
        <v>911</v>
      </c>
      <c r="L69" s="48">
        <v>353</v>
      </c>
    </row>
    <row r="70" spans="1:12" ht="18" thickBot="1" x14ac:dyDescent="0.2">
      <c r="B70" s="79"/>
      <c r="C70" s="79"/>
      <c r="D70" s="79"/>
      <c r="E70" s="129"/>
      <c r="F70" s="130"/>
      <c r="G70" s="130"/>
      <c r="H70" s="130"/>
      <c r="I70" s="130"/>
      <c r="J70" s="130"/>
      <c r="K70" s="130"/>
      <c r="L70" s="130"/>
    </row>
    <row r="71" spans="1:12" x14ac:dyDescent="0.2">
      <c r="E71" s="74" t="s">
        <v>365</v>
      </c>
    </row>
    <row r="72" spans="1:12" x14ac:dyDescent="0.2">
      <c r="E72" s="74" t="s">
        <v>36</v>
      </c>
    </row>
    <row r="73" spans="1:12" x14ac:dyDescent="0.2">
      <c r="A73" s="74"/>
    </row>
    <row r="74" spans="1:12" x14ac:dyDescent="0.2">
      <c r="A74" s="74"/>
    </row>
  </sheetData>
  <mergeCells count="1">
    <mergeCell ref="B6:L6"/>
  </mergeCells>
  <phoneticPr fontId="2"/>
  <pageMargins left="0.78740157480314965" right="0.78740157480314965" top="0.98425196850393704" bottom="0.98425196850393704" header="0.51181102362204722" footer="0.51181102362204722"/>
  <pageSetup paperSize="9" scale="62"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D966-187D-45B1-A4E1-BB78B031B776}">
  <sheetPr>
    <tabColor theme="3"/>
    <pageSetUpPr fitToPage="1"/>
  </sheetPr>
  <dimension ref="A1:L87"/>
  <sheetViews>
    <sheetView view="pageBreakPreview" zoomScale="70" zoomScaleNormal="75" zoomScaleSheetLayoutView="70" workbookViewId="0"/>
  </sheetViews>
  <sheetFormatPr defaultColWidth="13.375" defaultRowHeight="17.25" x14ac:dyDescent="0.15"/>
  <cols>
    <col min="1" max="1" width="13.375" style="66" customWidth="1"/>
    <col min="2" max="2" width="12.125" style="66" customWidth="1"/>
    <col min="3" max="3" width="13" style="66" customWidth="1"/>
    <col min="4" max="12" width="17" style="66" customWidth="1"/>
    <col min="13" max="16384" width="13.375" style="66"/>
  </cols>
  <sheetData>
    <row r="1" spans="1:12" x14ac:dyDescent="0.2">
      <c r="A1" s="74"/>
    </row>
    <row r="6" spans="1:12" x14ac:dyDescent="0.2">
      <c r="B6" s="366" t="s">
        <v>147</v>
      </c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12" ht="18" thickBot="1" x14ac:dyDescent="0.25">
      <c r="B7" s="79"/>
      <c r="C7" s="79"/>
      <c r="D7" s="179" t="s">
        <v>8</v>
      </c>
      <c r="E7" s="79"/>
      <c r="F7" s="79"/>
      <c r="G7" s="79"/>
      <c r="H7" s="79"/>
      <c r="I7" s="79"/>
      <c r="J7" s="79"/>
      <c r="K7" s="279"/>
      <c r="L7" s="99" t="s">
        <v>9</v>
      </c>
    </row>
    <row r="8" spans="1:12" x14ac:dyDescent="0.2">
      <c r="D8" s="68" t="s">
        <v>615</v>
      </c>
      <c r="E8" s="69"/>
      <c r="F8" s="69"/>
      <c r="G8" s="382" t="s">
        <v>421</v>
      </c>
      <c r="H8" s="69"/>
      <c r="I8" s="69"/>
      <c r="J8" s="382" t="s">
        <v>578</v>
      </c>
      <c r="K8" s="69"/>
      <c r="L8" s="69"/>
    </row>
    <row r="9" spans="1:12" x14ac:dyDescent="0.2">
      <c r="B9" s="69"/>
      <c r="C9" s="69"/>
      <c r="D9" s="284" t="s">
        <v>480</v>
      </c>
      <c r="E9" s="284" t="s">
        <v>5</v>
      </c>
      <c r="F9" s="284" t="s">
        <v>168</v>
      </c>
      <c r="G9" s="370"/>
      <c r="H9" s="284" t="s">
        <v>167</v>
      </c>
      <c r="I9" s="284" t="s">
        <v>168</v>
      </c>
      <c r="J9" s="370"/>
      <c r="K9" s="284" t="s">
        <v>5</v>
      </c>
      <c r="L9" s="284" t="s">
        <v>168</v>
      </c>
    </row>
    <row r="10" spans="1:12" x14ac:dyDescent="0.15">
      <c r="D10" s="85"/>
      <c r="J10" s="107"/>
    </row>
    <row r="11" spans="1:12" s="185" customFormat="1" x14ac:dyDescent="0.2">
      <c r="B11" s="366" t="s">
        <v>488</v>
      </c>
      <c r="C11" s="415"/>
      <c r="D11" s="306">
        <f>SUM(G11+J11+D30+G30+J30+D49+G49+J49+D68+G68+J68)</f>
        <v>1091455</v>
      </c>
      <c r="E11" s="307">
        <f>SUM(H11+K11+E30+H30+K30+E49+H49+K49+E68+H68+K68)</f>
        <v>2</v>
      </c>
      <c r="F11" s="307">
        <f>SUM(I11+L11+F30+I30+L30+F49+I49+L49+F68+I68+L68)</f>
        <v>1091453</v>
      </c>
      <c r="G11" s="307">
        <v>0</v>
      </c>
      <c r="H11" s="307">
        <v>0</v>
      </c>
      <c r="I11" s="307">
        <v>0</v>
      </c>
      <c r="J11" s="307">
        <v>98808</v>
      </c>
      <c r="K11" s="353">
        <v>0</v>
      </c>
      <c r="L11" s="307">
        <v>98808</v>
      </c>
    </row>
    <row r="12" spans="1:12" s="185" customFormat="1" x14ac:dyDescent="0.2">
      <c r="B12" s="366" t="s">
        <v>631</v>
      </c>
      <c r="C12" s="366"/>
      <c r="D12" s="306">
        <f>SUM(G12+J12+D31+G31+J31+D50+G50+J50+D69+G69+J69)</f>
        <v>1189187</v>
      </c>
      <c r="E12" s="307">
        <v>1543</v>
      </c>
      <c r="F12" s="307">
        <f>SUM(I12+L12+F31+I31+L31+F50+I50+L50+F69+I69+L69)</f>
        <v>1187644</v>
      </c>
      <c r="G12" s="307">
        <v>0</v>
      </c>
      <c r="H12" s="307">
        <v>0</v>
      </c>
      <c r="I12" s="307">
        <v>0</v>
      </c>
      <c r="J12" s="307">
        <v>176248</v>
      </c>
      <c r="K12" s="353">
        <v>0</v>
      </c>
      <c r="L12" s="307">
        <v>176248</v>
      </c>
    </row>
    <row r="13" spans="1:12" s="185" customFormat="1" x14ac:dyDescent="0.2">
      <c r="B13" s="366" t="s">
        <v>922</v>
      </c>
      <c r="C13" s="415"/>
      <c r="D13" s="306">
        <f>SUM(G13+J13+D32+G32+J32+D51+G51+J51+D70+G70+J70)</f>
        <v>1273804</v>
      </c>
      <c r="E13" s="307">
        <v>1426</v>
      </c>
      <c r="F13" s="307">
        <f>SUM(I13+L13+F32+I32+L32+F51+I51+L51+F70+I70+L70)</f>
        <v>1272378</v>
      </c>
      <c r="G13" s="307">
        <v>0</v>
      </c>
      <c r="H13" s="307">
        <v>0</v>
      </c>
      <c r="I13" s="307">
        <v>0</v>
      </c>
      <c r="J13" s="307">
        <v>153984</v>
      </c>
      <c r="K13" s="353">
        <v>0</v>
      </c>
      <c r="L13" s="307">
        <v>153984</v>
      </c>
    </row>
    <row r="14" spans="1:12" s="185" customFormat="1" x14ac:dyDescent="0.2">
      <c r="B14" s="366" t="s">
        <v>923</v>
      </c>
      <c r="C14" s="415"/>
      <c r="D14" s="306">
        <v>1228612</v>
      </c>
      <c r="E14" s="307">
        <v>1277</v>
      </c>
      <c r="F14" s="307">
        <v>1227335</v>
      </c>
      <c r="G14" s="307" t="s">
        <v>832</v>
      </c>
      <c r="H14" s="307" t="s">
        <v>832</v>
      </c>
      <c r="I14" s="307" t="s">
        <v>832</v>
      </c>
      <c r="J14" s="307">
        <v>114988</v>
      </c>
      <c r="K14" s="353">
        <v>0</v>
      </c>
      <c r="L14" s="307">
        <v>114988</v>
      </c>
    </row>
    <row r="15" spans="1:12" s="185" customFormat="1" x14ac:dyDescent="0.2">
      <c r="B15" s="366" t="s">
        <v>924</v>
      </c>
      <c r="C15" s="415"/>
      <c r="D15" s="306">
        <f>E15+F15</f>
        <v>1717099</v>
      </c>
      <c r="E15" s="307">
        <f>SUM(E17:E25)</f>
        <v>1251</v>
      </c>
      <c r="F15" s="307">
        <f>SUM(F17:F25)</f>
        <v>1715848</v>
      </c>
      <c r="G15" s="307">
        <f>H15+I15</f>
        <v>0</v>
      </c>
      <c r="H15" s="307">
        <f>SUM(H17:H25)</f>
        <v>0</v>
      </c>
      <c r="I15" s="307">
        <f>SUM(I17:I25)</f>
        <v>0</v>
      </c>
      <c r="J15" s="307">
        <f>K15+L15</f>
        <v>136751</v>
      </c>
      <c r="K15" s="307">
        <f>SUM(K17:K25)</f>
        <v>0</v>
      </c>
      <c r="L15" s="307">
        <f>SUM(L17:L25)</f>
        <v>136751</v>
      </c>
    </row>
    <row r="16" spans="1:12" s="185" customFormat="1" x14ac:dyDescent="0.2">
      <c r="B16" s="278"/>
      <c r="C16" s="278"/>
      <c r="D16" s="306"/>
      <c r="E16" s="307"/>
      <c r="F16" s="307"/>
      <c r="G16" s="307"/>
      <c r="H16" s="307"/>
      <c r="I16" s="307"/>
      <c r="J16" s="307"/>
      <c r="K16" s="307"/>
      <c r="L16" s="307"/>
    </row>
    <row r="17" spans="1:12" x14ac:dyDescent="0.2">
      <c r="B17" s="66" t="s">
        <v>250</v>
      </c>
      <c r="D17" s="308">
        <f>E17+F17</f>
        <v>10371</v>
      </c>
      <c r="E17" s="86">
        <f t="shared" ref="E17:E25" si="0">H17+K17+E36+H36+K36+E55+H55+K55+E74+H74+K74</f>
        <v>0</v>
      </c>
      <c r="F17" s="86">
        <f t="shared" ref="F17:F25" si="1">I17+L17+F36+I36+L36+F55+I55+L55+F74+I74+L74</f>
        <v>10371</v>
      </c>
      <c r="G17" s="86">
        <f>H17+I17</f>
        <v>0</v>
      </c>
      <c r="H17" s="86">
        <v>0</v>
      </c>
      <c r="I17" s="86">
        <v>0</v>
      </c>
      <c r="J17" s="86">
        <f>K17+L17</f>
        <v>0</v>
      </c>
      <c r="K17" s="86">
        <v>0</v>
      </c>
      <c r="L17" s="86">
        <v>0</v>
      </c>
    </row>
    <row r="18" spans="1:12" x14ac:dyDescent="0.2">
      <c r="B18" s="66" t="s">
        <v>251</v>
      </c>
      <c r="D18" s="308">
        <f t="shared" ref="D18:D25" si="2">E18+F18</f>
        <v>1097840</v>
      </c>
      <c r="E18" s="86">
        <f t="shared" si="0"/>
        <v>0</v>
      </c>
      <c r="F18" s="86">
        <f t="shared" si="1"/>
        <v>1097840</v>
      </c>
      <c r="G18" s="86">
        <f t="shared" ref="G18:G25" si="3">H18+I18</f>
        <v>0</v>
      </c>
      <c r="H18" s="86">
        <v>0</v>
      </c>
      <c r="I18" s="86">
        <v>0</v>
      </c>
      <c r="J18" s="86">
        <f t="shared" ref="J18:J25" si="4">K18+L18</f>
        <v>136751</v>
      </c>
      <c r="K18" s="86">
        <v>0</v>
      </c>
      <c r="L18" s="224">
        <v>136751</v>
      </c>
    </row>
    <row r="19" spans="1:12" x14ac:dyDescent="0.2">
      <c r="B19" s="66" t="s">
        <v>252</v>
      </c>
      <c r="D19" s="308">
        <f t="shared" si="2"/>
        <v>5546</v>
      </c>
      <c r="E19" s="86">
        <f t="shared" si="0"/>
        <v>0</v>
      </c>
      <c r="F19" s="86">
        <f t="shared" si="1"/>
        <v>5546</v>
      </c>
      <c r="G19" s="86">
        <f t="shared" si="3"/>
        <v>0</v>
      </c>
      <c r="H19" s="86">
        <v>0</v>
      </c>
      <c r="I19" s="86">
        <v>0</v>
      </c>
      <c r="J19" s="86">
        <f t="shared" si="4"/>
        <v>0</v>
      </c>
      <c r="K19" s="86">
        <v>0</v>
      </c>
      <c r="L19" s="86">
        <v>0</v>
      </c>
    </row>
    <row r="20" spans="1:12" x14ac:dyDescent="0.2">
      <c r="B20" s="66" t="s">
        <v>835</v>
      </c>
      <c r="D20" s="308">
        <f t="shared" si="2"/>
        <v>150</v>
      </c>
      <c r="E20" s="86">
        <f t="shared" si="0"/>
        <v>150</v>
      </c>
      <c r="F20" s="86">
        <f t="shared" si="1"/>
        <v>0</v>
      </c>
      <c r="G20" s="86">
        <f t="shared" si="3"/>
        <v>0</v>
      </c>
      <c r="H20" s="86">
        <v>0</v>
      </c>
      <c r="I20" s="86">
        <v>0</v>
      </c>
      <c r="J20" s="86">
        <f t="shared" si="4"/>
        <v>0</v>
      </c>
      <c r="K20" s="86">
        <v>0</v>
      </c>
      <c r="L20" s="86">
        <v>0</v>
      </c>
    </row>
    <row r="21" spans="1:12" x14ac:dyDescent="0.2">
      <c r="B21" s="66" t="s">
        <v>425</v>
      </c>
      <c r="D21" s="308">
        <f t="shared" si="2"/>
        <v>65137</v>
      </c>
      <c r="E21" s="86">
        <f t="shared" si="0"/>
        <v>0</v>
      </c>
      <c r="F21" s="86">
        <f t="shared" si="1"/>
        <v>65137</v>
      </c>
      <c r="G21" s="86">
        <f t="shared" si="3"/>
        <v>0</v>
      </c>
      <c r="H21" s="86">
        <v>0</v>
      </c>
      <c r="I21" s="86">
        <v>0</v>
      </c>
      <c r="J21" s="86">
        <f t="shared" si="4"/>
        <v>0</v>
      </c>
      <c r="K21" s="86">
        <v>0</v>
      </c>
      <c r="L21" s="86">
        <v>0</v>
      </c>
    </row>
    <row r="22" spans="1:12" x14ac:dyDescent="0.2">
      <c r="B22" s="66" t="s">
        <v>253</v>
      </c>
      <c r="D22" s="308">
        <f t="shared" si="2"/>
        <v>2195</v>
      </c>
      <c r="E22" s="86">
        <f t="shared" si="0"/>
        <v>1101</v>
      </c>
      <c r="F22" s="86">
        <f t="shared" si="1"/>
        <v>1094</v>
      </c>
      <c r="G22" s="86">
        <f t="shared" si="3"/>
        <v>0</v>
      </c>
      <c r="H22" s="86">
        <v>0</v>
      </c>
      <c r="I22" s="86">
        <v>0</v>
      </c>
      <c r="J22" s="86">
        <f t="shared" si="4"/>
        <v>0</v>
      </c>
      <c r="K22" s="86">
        <v>0</v>
      </c>
      <c r="L22" s="86">
        <v>0</v>
      </c>
    </row>
    <row r="23" spans="1:12" x14ac:dyDescent="0.2">
      <c r="B23" s="66" t="s">
        <v>616</v>
      </c>
      <c r="D23" s="308">
        <f t="shared" si="2"/>
        <v>0</v>
      </c>
      <c r="E23" s="86">
        <f t="shared" si="0"/>
        <v>0</v>
      </c>
      <c r="F23" s="86">
        <f t="shared" si="1"/>
        <v>0</v>
      </c>
      <c r="G23" s="86">
        <f t="shared" si="3"/>
        <v>0</v>
      </c>
      <c r="H23" s="86">
        <v>0</v>
      </c>
      <c r="I23" s="86">
        <v>0</v>
      </c>
      <c r="J23" s="86">
        <f t="shared" si="4"/>
        <v>0</v>
      </c>
      <c r="K23" s="86">
        <v>0</v>
      </c>
      <c r="L23" s="86">
        <v>0</v>
      </c>
    </row>
    <row r="24" spans="1:12" x14ac:dyDescent="0.2">
      <c r="B24" s="66" t="s">
        <v>617</v>
      </c>
      <c r="D24" s="308">
        <f t="shared" si="2"/>
        <v>6500</v>
      </c>
      <c r="E24" s="86">
        <f t="shared" si="0"/>
        <v>0</v>
      </c>
      <c r="F24" s="86">
        <f t="shared" si="1"/>
        <v>6500</v>
      </c>
      <c r="G24" s="86">
        <f t="shared" si="3"/>
        <v>0</v>
      </c>
      <c r="H24" s="86">
        <v>0</v>
      </c>
      <c r="I24" s="86">
        <v>0</v>
      </c>
      <c r="J24" s="86">
        <f t="shared" si="4"/>
        <v>0</v>
      </c>
      <c r="K24" s="86">
        <v>0</v>
      </c>
      <c r="L24" s="86">
        <v>0</v>
      </c>
    </row>
    <row r="25" spans="1:12" x14ac:dyDescent="0.2">
      <c r="B25" s="66" t="s">
        <v>618</v>
      </c>
      <c r="D25" s="308">
        <f t="shared" si="2"/>
        <v>529360</v>
      </c>
      <c r="E25" s="86">
        <f t="shared" si="0"/>
        <v>0</v>
      </c>
      <c r="F25" s="86">
        <f t="shared" si="1"/>
        <v>529360</v>
      </c>
      <c r="G25" s="86">
        <f t="shared" si="3"/>
        <v>0</v>
      </c>
      <c r="H25" s="86">
        <v>0</v>
      </c>
      <c r="I25" s="86">
        <v>0</v>
      </c>
      <c r="J25" s="86">
        <f t="shared" si="4"/>
        <v>0</v>
      </c>
      <c r="K25" s="86">
        <v>0</v>
      </c>
      <c r="L25" s="86">
        <v>0</v>
      </c>
    </row>
    <row r="26" spans="1:12" ht="18" thickBot="1" x14ac:dyDescent="0.2">
      <c r="A26" s="185"/>
      <c r="B26" s="79"/>
      <c r="C26" s="79"/>
      <c r="D26" s="112"/>
      <c r="E26" s="79"/>
      <c r="F26" s="79"/>
      <c r="G26" s="79"/>
      <c r="H26" s="79"/>
      <c r="I26" s="79"/>
      <c r="J26" s="79"/>
      <c r="K26" s="79"/>
      <c r="L26" s="79"/>
    </row>
    <row r="27" spans="1:12" x14ac:dyDescent="0.15">
      <c r="D27" s="85"/>
      <c r="E27" s="69"/>
      <c r="F27" s="69"/>
      <c r="G27" s="85"/>
      <c r="H27" s="69"/>
      <c r="I27" s="69"/>
      <c r="J27" s="85"/>
      <c r="K27" s="69"/>
      <c r="L27" s="69"/>
    </row>
    <row r="28" spans="1:12" x14ac:dyDescent="0.2">
      <c r="B28" s="69"/>
      <c r="C28" s="69"/>
      <c r="D28" s="284" t="s">
        <v>579</v>
      </c>
      <c r="E28" s="284" t="s">
        <v>5</v>
      </c>
      <c r="F28" s="284" t="s">
        <v>168</v>
      </c>
      <c r="G28" s="284" t="s">
        <v>283</v>
      </c>
      <c r="H28" s="284" t="s">
        <v>5</v>
      </c>
      <c r="I28" s="284" t="s">
        <v>168</v>
      </c>
      <c r="J28" s="284" t="s">
        <v>581</v>
      </c>
      <c r="K28" s="284" t="s">
        <v>5</v>
      </c>
      <c r="L28" s="284" t="s">
        <v>168</v>
      </c>
    </row>
    <row r="29" spans="1:12" x14ac:dyDescent="0.15">
      <c r="D29" s="106"/>
      <c r="G29" s="107"/>
    </row>
    <row r="30" spans="1:12" s="185" customFormat="1" x14ac:dyDescent="0.2">
      <c r="B30" s="366" t="s">
        <v>488</v>
      </c>
      <c r="C30" s="415"/>
      <c r="D30" s="306">
        <v>662507</v>
      </c>
      <c r="E30" s="307">
        <v>0</v>
      </c>
      <c r="F30" s="307">
        <v>662507</v>
      </c>
      <c r="G30" s="307">
        <v>251178</v>
      </c>
      <c r="H30" s="307">
        <v>0</v>
      </c>
      <c r="I30" s="307">
        <v>251178</v>
      </c>
      <c r="J30" s="307">
        <v>7993</v>
      </c>
      <c r="K30" s="353">
        <v>0</v>
      </c>
      <c r="L30" s="307">
        <v>7993</v>
      </c>
    </row>
    <row r="31" spans="1:12" s="185" customFormat="1" x14ac:dyDescent="0.2">
      <c r="B31" s="366" t="s">
        <v>631</v>
      </c>
      <c r="C31" s="366"/>
      <c r="D31" s="306">
        <v>642926</v>
      </c>
      <c r="E31" s="307" t="s">
        <v>489</v>
      </c>
      <c r="F31" s="307">
        <v>642926</v>
      </c>
      <c r="G31" s="307">
        <v>281700</v>
      </c>
      <c r="H31" s="307" t="s">
        <v>489</v>
      </c>
      <c r="I31" s="307">
        <v>281700</v>
      </c>
      <c r="J31" s="307">
        <v>4979</v>
      </c>
      <c r="K31" s="353">
        <v>0</v>
      </c>
      <c r="L31" s="307">
        <v>4979</v>
      </c>
    </row>
    <row r="32" spans="1:12" s="185" customFormat="1" x14ac:dyDescent="0.2">
      <c r="B32" s="366" t="s">
        <v>922</v>
      </c>
      <c r="C32" s="415"/>
      <c r="D32" s="306">
        <v>628061</v>
      </c>
      <c r="E32" s="353">
        <v>0</v>
      </c>
      <c r="F32" s="307">
        <v>628061</v>
      </c>
      <c r="G32" s="307">
        <v>354330</v>
      </c>
      <c r="H32" s="307" t="s">
        <v>489</v>
      </c>
      <c r="I32" s="307">
        <v>354330</v>
      </c>
      <c r="J32" s="307">
        <v>14062</v>
      </c>
      <c r="K32" s="353">
        <v>0</v>
      </c>
      <c r="L32" s="307">
        <v>14062</v>
      </c>
    </row>
    <row r="33" spans="2:12" s="185" customFormat="1" x14ac:dyDescent="0.2">
      <c r="B33" s="366" t="s">
        <v>923</v>
      </c>
      <c r="C33" s="415"/>
      <c r="D33" s="306">
        <v>644786</v>
      </c>
      <c r="E33" s="307">
        <v>170</v>
      </c>
      <c r="F33" s="307">
        <v>644616</v>
      </c>
      <c r="G33" s="307">
        <v>338636</v>
      </c>
      <c r="H33" s="307" t="s">
        <v>832</v>
      </c>
      <c r="I33" s="307">
        <v>338636</v>
      </c>
      <c r="J33" s="307">
        <v>14062</v>
      </c>
      <c r="K33" s="353">
        <v>0</v>
      </c>
      <c r="L33" s="307">
        <v>14062</v>
      </c>
    </row>
    <row r="34" spans="2:12" s="185" customFormat="1" x14ac:dyDescent="0.2">
      <c r="B34" s="366" t="s">
        <v>924</v>
      </c>
      <c r="C34" s="415"/>
      <c r="D34" s="306">
        <f>E34+F34</f>
        <v>645962</v>
      </c>
      <c r="E34" s="307">
        <f>SUM(E36:E44)</f>
        <v>150</v>
      </c>
      <c r="F34" s="307">
        <f>SUM(F36:F44)</f>
        <v>645812</v>
      </c>
      <c r="G34" s="307">
        <f>H34+I34</f>
        <v>334557</v>
      </c>
      <c r="H34" s="307">
        <f>SUM(H36:H44)</f>
        <v>0</v>
      </c>
      <c r="I34" s="307">
        <f>SUM(I36:I44)</f>
        <v>334557</v>
      </c>
      <c r="J34" s="307">
        <f>K34+L34</f>
        <v>14060</v>
      </c>
      <c r="K34" s="307">
        <f>SUM(K36:K44)</f>
        <v>0</v>
      </c>
      <c r="L34" s="307">
        <f>SUM(L36:L44)</f>
        <v>14060</v>
      </c>
    </row>
    <row r="35" spans="2:12" s="185" customFormat="1" x14ac:dyDescent="0.2">
      <c r="B35" s="278"/>
      <c r="C35" s="278"/>
      <c r="D35" s="306"/>
      <c r="E35" s="307"/>
      <c r="F35" s="307"/>
      <c r="G35" s="307"/>
      <c r="H35" s="307"/>
      <c r="I35" s="307"/>
      <c r="J35" s="307"/>
      <c r="K35" s="307"/>
      <c r="L35" s="307"/>
    </row>
    <row r="36" spans="2:12" x14ac:dyDescent="0.2">
      <c r="B36" s="66" t="s">
        <v>250</v>
      </c>
      <c r="D36" s="269">
        <f>E36+F36</f>
        <v>0</v>
      </c>
      <c r="E36" s="86">
        <v>0</v>
      </c>
      <c r="F36" s="86">
        <v>0</v>
      </c>
      <c r="G36" s="86">
        <f>H36+I36</f>
        <v>7</v>
      </c>
      <c r="H36" s="86">
        <v>0</v>
      </c>
      <c r="I36" s="224">
        <v>7</v>
      </c>
      <c r="J36" s="86">
        <f>K36+L36</f>
        <v>0</v>
      </c>
      <c r="K36" s="86">
        <v>0</v>
      </c>
      <c r="L36" s="86">
        <v>0</v>
      </c>
    </row>
    <row r="37" spans="2:12" x14ac:dyDescent="0.2">
      <c r="B37" s="66" t="s">
        <v>251</v>
      </c>
      <c r="D37" s="269">
        <f t="shared" ref="D37:D44" si="5">E37+F37</f>
        <v>45769</v>
      </c>
      <c r="E37" s="86">
        <v>0</v>
      </c>
      <c r="F37" s="224">
        <v>45769</v>
      </c>
      <c r="G37" s="86">
        <f t="shared" ref="G37:G44" si="6">H37+I37</f>
        <v>334550</v>
      </c>
      <c r="H37" s="86">
        <v>0</v>
      </c>
      <c r="I37" s="224">
        <v>334550</v>
      </c>
      <c r="J37" s="86">
        <f t="shared" ref="J37:J44" si="7">K37+L37</f>
        <v>14060</v>
      </c>
      <c r="K37" s="86">
        <v>0</v>
      </c>
      <c r="L37" s="224">
        <v>14060</v>
      </c>
    </row>
    <row r="38" spans="2:12" x14ac:dyDescent="0.2">
      <c r="B38" s="66" t="s">
        <v>252</v>
      </c>
      <c r="D38" s="269">
        <f t="shared" si="5"/>
        <v>5546</v>
      </c>
      <c r="E38" s="86">
        <v>0</v>
      </c>
      <c r="F38" s="224">
        <v>5546</v>
      </c>
      <c r="G38" s="86">
        <f t="shared" si="6"/>
        <v>0</v>
      </c>
      <c r="H38" s="86">
        <v>0</v>
      </c>
      <c r="I38" s="86">
        <v>0</v>
      </c>
      <c r="J38" s="86">
        <f t="shared" si="7"/>
        <v>0</v>
      </c>
      <c r="K38" s="86">
        <v>0</v>
      </c>
      <c r="L38" s="86">
        <v>0</v>
      </c>
    </row>
    <row r="39" spans="2:12" x14ac:dyDescent="0.2">
      <c r="B39" s="66" t="s">
        <v>835</v>
      </c>
      <c r="D39" s="269">
        <f t="shared" si="5"/>
        <v>150</v>
      </c>
      <c r="E39" s="224">
        <v>150</v>
      </c>
      <c r="F39" s="86">
        <v>0</v>
      </c>
      <c r="G39" s="86">
        <f t="shared" si="6"/>
        <v>0</v>
      </c>
      <c r="H39" s="86">
        <v>0</v>
      </c>
      <c r="I39" s="86">
        <v>0</v>
      </c>
      <c r="J39" s="86">
        <f t="shared" si="7"/>
        <v>0</v>
      </c>
      <c r="K39" s="86">
        <v>0</v>
      </c>
      <c r="L39" s="86">
        <v>0</v>
      </c>
    </row>
    <row r="40" spans="2:12" x14ac:dyDescent="0.2">
      <c r="B40" s="66" t="s">
        <v>425</v>
      </c>
      <c r="D40" s="269">
        <f t="shared" si="5"/>
        <v>65137</v>
      </c>
      <c r="E40" s="86">
        <v>0</v>
      </c>
      <c r="F40" s="224">
        <v>65137</v>
      </c>
      <c r="G40" s="86">
        <f t="shared" si="6"/>
        <v>0</v>
      </c>
      <c r="H40" s="86">
        <v>0</v>
      </c>
      <c r="I40" s="86">
        <v>0</v>
      </c>
      <c r="J40" s="86">
        <f t="shared" si="7"/>
        <v>0</v>
      </c>
      <c r="K40" s="86">
        <v>0</v>
      </c>
      <c r="L40" s="86">
        <v>0</v>
      </c>
    </row>
    <row r="41" spans="2:12" x14ac:dyDescent="0.2">
      <c r="B41" s="66" t="s">
        <v>253</v>
      </c>
      <c r="D41" s="269">
        <f t="shared" si="5"/>
        <v>0</v>
      </c>
      <c r="E41" s="86">
        <v>0</v>
      </c>
      <c r="F41" s="86">
        <v>0</v>
      </c>
      <c r="G41" s="86">
        <f t="shared" si="6"/>
        <v>0</v>
      </c>
      <c r="H41" s="86">
        <v>0</v>
      </c>
      <c r="I41" s="86">
        <v>0</v>
      </c>
      <c r="J41" s="86">
        <f t="shared" si="7"/>
        <v>0</v>
      </c>
      <c r="K41" s="86">
        <v>0</v>
      </c>
      <c r="L41" s="86">
        <v>0</v>
      </c>
    </row>
    <row r="42" spans="2:12" x14ac:dyDescent="0.2">
      <c r="B42" s="66" t="s">
        <v>616</v>
      </c>
      <c r="D42" s="269">
        <f t="shared" si="5"/>
        <v>0</v>
      </c>
      <c r="E42" s="86">
        <v>0</v>
      </c>
      <c r="F42" s="86">
        <v>0</v>
      </c>
      <c r="G42" s="86">
        <f t="shared" si="6"/>
        <v>0</v>
      </c>
      <c r="H42" s="86">
        <v>0</v>
      </c>
      <c r="I42" s="86">
        <v>0</v>
      </c>
      <c r="J42" s="86">
        <f t="shared" si="7"/>
        <v>0</v>
      </c>
      <c r="K42" s="86">
        <v>0</v>
      </c>
      <c r="L42" s="86">
        <v>0</v>
      </c>
    </row>
    <row r="43" spans="2:12" x14ac:dyDescent="0.2">
      <c r="B43" s="66" t="s">
        <v>617</v>
      </c>
      <c r="D43" s="269">
        <f t="shared" si="5"/>
        <v>0</v>
      </c>
      <c r="E43" s="86">
        <v>0</v>
      </c>
      <c r="F43" s="86">
        <v>0</v>
      </c>
      <c r="G43" s="86">
        <f t="shared" si="6"/>
        <v>0</v>
      </c>
      <c r="H43" s="86">
        <v>0</v>
      </c>
      <c r="I43" s="86">
        <v>0</v>
      </c>
      <c r="J43" s="86">
        <f t="shared" si="7"/>
        <v>0</v>
      </c>
      <c r="K43" s="86">
        <v>0</v>
      </c>
      <c r="L43" s="86">
        <v>0</v>
      </c>
    </row>
    <row r="44" spans="2:12" x14ac:dyDescent="0.2">
      <c r="B44" s="66" t="s">
        <v>618</v>
      </c>
      <c r="D44" s="269">
        <f t="shared" si="5"/>
        <v>529360</v>
      </c>
      <c r="E44" s="86">
        <v>0</v>
      </c>
      <c r="F44" s="224">
        <v>529360</v>
      </c>
      <c r="G44" s="86">
        <f t="shared" si="6"/>
        <v>0</v>
      </c>
      <c r="H44" s="86">
        <v>0</v>
      </c>
      <c r="I44" s="86">
        <v>0</v>
      </c>
      <c r="J44" s="86">
        <f t="shared" si="7"/>
        <v>0</v>
      </c>
      <c r="K44" s="86">
        <v>0</v>
      </c>
      <c r="L44" s="86">
        <v>0</v>
      </c>
    </row>
    <row r="45" spans="2:12" ht="18" thickBot="1" x14ac:dyDescent="0.2">
      <c r="B45" s="79"/>
      <c r="C45" s="79"/>
      <c r="D45" s="112"/>
      <c r="E45" s="79"/>
      <c r="F45" s="79"/>
      <c r="G45" s="79"/>
      <c r="H45" s="79"/>
      <c r="I45" s="79"/>
      <c r="J45" s="79"/>
      <c r="K45" s="79"/>
      <c r="L45" s="79"/>
    </row>
    <row r="46" spans="2:12" x14ac:dyDescent="0.15">
      <c r="D46" s="382" t="s">
        <v>426</v>
      </c>
      <c r="E46" s="69"/>
      <c r="F46" s="69"/>
      <c r="G46" s="382" t="s">
        <v>583</v>
      </c>
      <c r="H46" s="69"/>
      <c r="I46" s="69"/>
      <c r="J46" s="382" t="s">
        <v>584</v>
      </c>
      <c r="K46" s="69"/>
      <c r="L46" s="69"/>
    </row>
    <row r="47" spans="2:12" x14ac:dyDescent="0.2">
      <c r="B47" s="69"/>
      <c r="C47" s="69"/>
      <c r="D47" s="370"/>
      <c r="E47" s="284" t="s">
        <v>5</v>
      </c>
      <c r="F47" s="284" t="s">
        <v>168</v>
      </c>
      <c r="G47" s="370"/>
      <c r="H47" s="284" t="s">
        <v>5</v>
      </c>
      <c r="I47" s="284" t="s">
        <v>168</v>
      </c>
      <c r="J47" s="370"/>
      <c r="K47" s="284" t="s">
        <v>5</v>
      </c>
      <c r="L47" s="284" t="s">
        <v>168</v>
      </c>
    </row>
    <row r="48" spans="2:12" x14ac:dyDescent="0.15">
      <c r="D48" s="106"/>
    </row>
    <row r="49" spans="2:12" s="185" customFormat="1" x14ac:dyDescent="0.2">
      <c r="B49" s="366" t="s">
        <v>488</v>
      </c>
      <c r="C49" s="415"/>
      <c r="D49" s="306">
        <v>35588</v>
      </c>
      <c r="E49" s="307">
        <v>0</v>
      </c>
      <c r="F49" s="307">
        <v>35588</v>
      </c>
      <c r="G49" s="307">
        <v>0</v>
      </c>
      <c r="H49" s="307">
        <v>0</v>
      </c>
      <c r="I49" s="307">
        <v>0</v>
      </c>
      <c r="J49" s="307">
        <v>0</v>
      </c>
      <c r="K49" s="307">
        <v>0</v>
      </c>
      <c r="L49" s="353">
        <v>0</v>
      </c>
    </row>
    <row r="50" spans="2:12" s="185" customFormat="1" x14ac:dyDescent="0.2">
      <c r="B50" s="366" t="s">
        <v>631</v>
      </c>
      <c r="C50" s="366"/>
      <c r="D50" s="306">
        <v>36054</v>
      </c>
      <c r="E50" s="307">
        <v>0</v>
      </c>
      <c r="F50" s="307">
        <v>36054</v>
      </c>
      <c r="G50" s="307">
        <v>0</v>
      </c>
      <c r="H50" s="307">
        <v>0</v>
      </c>
      <c r="I50" s="307">
        <v>0</v>
      </c>
      <c r="J50" s="307">
        <v>0</v>
      </c>
      <c r="K50" s="307">
        <v>0</v>
      </c>
      <c r="L50" s="307">
        <v>0</v>
      </c>
    </row>
    <row r="51" spans="2:12" s="185" customFormat="1" x14ac:dyDescent="0.2">
      <c r="B51" s="366" t="s">
        <v>922</v>
      </c>
      <c r="C51" s="415"/>
      <c r="D51" s="306">
        <v>85192</v>
      </c>
      <c r="E51" s="307">
        <v>0</v>
      </c>
      <c r="F51" s="307">
        <v>85192</v>
      </c>
      <c r="G51" s="307">
        <v>0</v>
      </c>
      <c r="H51" s="307">
        <v>0</v>
      </c>
      <c r="I51" s="307">
        <v>0</v>
      </c>
      <c r="J51" s="307">
        <v>0</v>
      </c>
      <c r="K51" s="307">
        <v>0</v>
      </c>
      <c r="L51" s="307">
        <v>0</v>
      </c>
    </row>
    <row r="52" spans="2:12" s="185" customFormat="1" x14ac:dyDescent="0.2">
      <c r="B52" s="366" t="s">
        <v>923</v>
      </c>
      <c r="C52" s="415"/>
      <c r="D52" s="306">
        <v>53310</v>
      </c>
      <c r="E52" s="307" t="s">
        <v>832</v>
      </c>
      <c r="F52" s="307">
        <v>53310</v>
      </c>
      <c r="G52" s="307">
        <v>0</v>
      </c>
      <c r="H52" s="307">
        <v>0</v>
      </c>
      <c r="I52" s="307">
        <v>0</v>
      </c>
      <c r="J52" s="307">
        <v>0</v>
      </c>
      <c r="K52" s="307">
        <v>0</v>
      </c>
      <c r="L52" s="307">
        <v>0</v>
      </c>
    </row>
    <row r="53" spans="2:12" s="185" customFormat="1" x14ac:dyDescent="0.2">
      <c r="B53" s="366" t="s">
        <v>924</v>
      </c>
      <c r="C53" s="415"/>
      <c r="D53" s="306">
        <f>E53+F53</f>
        <v>523310</v>
      </c>
      <c r="E53" s="307">
        <f>SUM(E55:E63)</f>
        <v>0</v>
      </c>
      <c r="F53" s="307">
        <f>SUM(F55:F63)</f>
        <v>523310</v>
      </c>
      <c r="G53" s="307">
        <f>H53+I53</f>
        <v>0</v>
      </c>
      <c r="H53" s="307">
        <f>SUM(H55:H63)</f>
        <v>0</v>
      </c>
      <c r="I53" s="307">
        <f>SUM(I55:I63)</f>
        <v>0</v>
      </c>
      <c r="J53" s="307">
        <f>K53+L53</f>
        <v>0</v>
      </c>
      <c r="K53" s="307">
        <f>SUM(K55:K63)</f>
        <v>0</v>
      </c>
      <c r="L53" s="307">
        <f>SUM(L55:L63)</f>
        <v>0</v>
      </c>
    </row>
    <row r="54" spans="2:12" s="185" customFormat="1" x14ac:dyDescent="0.2">
      <c r="B54" s="278"/>
      <c r="C54" s="278"/>
      <c r="D54" s="306"/>
      <c r="E54" s="307"/>
      <c r="F54" s="307"/>
      <c r="G54" s="307"/>
      <c r="H54" s="307"/>
      <c r="I54" s="307"/>
      <c r="J54" s="307"/>
      <c r="K54" s="307"/>
      <c r="L54" s="307"/>
    </row>
    <row r="55" spans="2:12" x14ac:dyDescent="0.2">
      <c r="B55" s="66" t="s">
        <v>250</v>
      </c>
      <c r="D55" s="269">
        <f>E55+F55</f>
        <v>0</v>
      </c>
      <c r="E55" s="86">
        <v>0</v>
      </c>
      <c r="F55" s="86">
        <v>0</v>
      </c>
      <c r="G55" s="86">
        <f>H55+I55</f>
        <v>0</v>
      </c>
      <c r="H55" s="86">
        <v>0</v>
      </c>
      <c r="I55" s="86">
        <v>0</v>
      </c>
      <c r="J55" s="86">
        <f>K55+L55</f>
        <v>0</v>
      </c>
      <c r="K55" s="86">
        <v>0</v>
      </c>
      <c r="L55" s="86">
        <v>0</v>
      </c>
    </row>
    <row r="56" spans="2:12" x14ac:dyDescent="0.2">
      <c r="B56" s="66" t="s">
        <v>251</v>
      </c>
      <c r="D56" s="269">
        <f t="shared" ref="D56:D63" si="8">E56+F56</f>
        <v>523310</v>
      </c>
      <c r="E56" s="86">
        <v>0</v>
      </c>
      <c r="F56" s="224">
        <v>523310</v>
      </c>
      <c r="G56" s="86">
        <f t="shared" ref="G56:G63" si="9">H56+I56</f>
        <v>0</v>
      </c>
      <c r="H56" s="86">
        <v>0</v>
      </c>
      <c r="I56" s="86">
        <v>0</v>
      </c>
      <c r="J56" s="86">
        <f t="shared" ref="J56:J63" si="10">K56+L56</f>
        <v>0</v>
      </c>
      <c r="K56" s="86">
        <v>0</v>
      </c>
      <c r="L56" s="86">
        <v>0</v>
      </c>
    </row>
    <row r="57" spans="2:12" x14ac:dyDescent="0.2">
      <c r="B57" s="66" t="s">
        <v>252</v>
      </c>
      <c r="D57" s="269">
        <f t="shared" si="8"/>
        <v>0</v>
      </c>
      <c r="E57" s="86">
        <v>0</v>
      </c>
      <c r="F57" s="86">
        <v>0</v>
      </c>
      <c r="G57" s="86">
        <f t="shared" si="9"/>
        <v>0</v>
      </c>
      <c r="H57" s="86">
        <v>0</v>
      </c>
      <c r="I57" s="86">
        <v>0</v>
      </c>
      <c r="J57" s="86">
        <f t="shared" si="10"/>
        <v>0</v>
      </c>
      <c r="K57" s="86">
        <v>0</v>
      </c>
      <c r="L57" s="86">
        <v>0</v>
      </c>
    </row>
    <row r="58" spans="2:12" x14ac:dyDescent="0.2">
      <c r="B58" s="66" t="s">
        <v>835</v>
      </c>
      <c r="D58" s="269">
        <f t="shared" si="8"/>
        <v>0</v>
      </c>
      <c r="E58" s="86">
        <v>0</v>
      </c>
      <c r="F58" s="86">
        <v>0</v>
      </c>
      <c r="G58" s="86">
        <f t="shared" si="9"/>
        <v>0</v>
      </c>
      <c r="H58" s="86">
        <v>0</v>
      </c>
      <c r="I58" s="86">
        <v>0</v>
      </c>
      <c r="J58" s="86">
        <f t="shared" si="10"/>
        <v>0</v>
      </c>
      <c r="K58" s="86">
        <v>0</v>
      </c>
      <c r="L58" s="86">
        <v>0</v>
      </c>
    </row>
    <row r="59" spans="2:12" x14ac:dyDescent="0.2">
      <c r="B59" s="66" t="s">
        <v>425</v>
      </c>
      <c r="D59" s="269">
        <f t="shared" si="8"/>
        <v>0</v>
      </c>
      <c r="E59" s="86">
        <v>0</v>
      </c>
      <c r="F59" s="86">
        <v>0</v>
      </c>
      <c r="G59" s="86">
        <f t="shared" si="9"/>
        <v>0</v>
      </c>
      <c r="H59" s="86">
        <v>0</v>
      </c>
      <c r="I59" s="86">
        <v>0</v>
      </c>
      <c r="J59" s="86">
        <f t="shared" si="10"/>
        <v>0</v>
      </c>
      <c r="K59" s="86">
        <v>0</v>
      </c>
      <c r="L59" s="86">
        <v>0</v>
      </c>
    </row>
    <row r="60" spans="2:12" x14ac:dyDescent="0.2">
      <c r="B60" s="66" t="s">
        <v>253</v>
      </c>
      <c r="D60" s="269">
        <f t="shared" si="8"/>
        <v>0</v>
      </c>
      <c r="E60" s="86">
        <v>0</v>
      </c>
      <c r="F60" s="86">
        <v>0</v>
      </c>
      <c r="G60" s="86">
        <f t="shared" si="9"/>
        <v>0</v>
      </c>
      <c r="H60" s="86">
        <v>0</v>
      </c>
      <c r="I60" s="86">
        <v>0</v>
      </c>
      <c r="J60" s="86">
        <f t="shared" si="10"/>
        <v>0</v>
      </c>
      <c r="K60" s="86">
        <v>0</v>
      </c>
      <c r="L60" s="86">
        <v>0</v>
      </c>
    </row>
    <row r="61" spans="2:12" x14ac:dyDescent="0.2">
      <c r="B61" s="66" t="s">
        <v>616</v>
      </c>
      <c r="D61" s="269">
        <f t="shared" si="8"/>
        <v>0</v>
      </c>
      <c r="E61" s="86">
        <v>0</v>
      </c>
      <c r="F61" s="86">
        <v>0</v>
      </c>
      <c r="G61" s="86">
        <f t="shared" si="9"/>
        <v>0</v>
      </c>
      <c r="H61" s="86">
        <v>0</v>
      </c>
      <c r="I61" s="86">
        <v>0</v>
      </c>
      <c r="J61" s="86">
        <f t="shared" si="10"/>
        <v>0</v>
      </c>
      <c r="K61" s="86">
        <v>0</v>
      </c>
      <c r="L61" s="86">
        <v>0</v>
      </c>
    </row>
    <row r="62" spans="2:12" x14ac:dyDescent="0.2">
      <c r="B62" s="66" t="s">
        <v>617</v>
      </c>
      <c r="D62" s="269">
        <f t="shared" si="8"/>
        <v>0</v>
      </c>
      <c r="E62" s="86">
        <v>0</v>
      </c>
      <c r="F62" s="86">
        <v>0</v>
      </c>
      <c r="G62" s="86">
        <f t="shared" si="9"/>
        <v>0</v>
      </c>
      <c r="H62" s="86">
        <v>0</v>
      </c>
      <c r="I62" s="86">
        <v>0</v>
      </c>
      <c r="J62" s="86">
        <f t="shared" si="10"/>
        <v>0</v>
      </c>
      <c r="K62" s="86">
        <v>0</v>
      </c>
      <c r="L62" s="86">
        <v>0</v>
      </c>
    </row>
    <row r="63" spans="2:12" x14ac:dyDescent="0.2">
      <c r="B63" s="66" t="s">
        <v>618</v>
      </c>
      <c r="D63" s="269">
        <f t="shared" si="8"/>
        <v>0</v>
      </c>
      <c r="E63" s="86">
        <v>0</v>
      </c>
      <c r="F63" s="86">
        <v>0</v>
      </c>
      <c r="G63" s="86">
        <f t="shared" si="9"/>
        <v>0</v>
      </c>
      <c r="H63" s="86">
        <v>0</v>
      </c>
      <c r="I63" s="86">
        <v>0</v>
      </c>
      <c r="J63" s="86">
        <f t="shared" si="10"/>
        <v>0</v>
      </c>
      <c r="K63" s="86">
        <v>0</v>
      </c>
      <c r="L63" s="86">
        <v>0</v>
      </c>
    </row>
    <row r="64" spans="2:12" ht="18" thickBot="1" x14ac:dyDescent="0.2">
      <c r="B64" s="79"/>
      <c r="C64" s="80"/>
      <c r="D64" s="79"/>
      <c r="E64" s="79"/>
      <c r="F64" s="79"/>
      <c r="G64" s="79"/>
      <c r="H64" s="79"/>
      <c r="I64" s="79"/>
      <c r="J64" s="180"/>
      <c r="K64" s="79"/>
      <c r="L64" s="79"/>
    </row>
    <row r="65" spans="2:12" x14ac:dyDescent="0.15">
      <c r="D65" s="382" t="s">
        <v>585</v>
      </c>
      <c r="E65" s="69"/>
      <c r="F65" s="69"/>
      <c r="G65" s="382" t="s">
        <v>422</v>
      </c>
      <c r="H65" s="69"/>
      <c r="I65" s="69"/>
      <c r="J65" s="382" t="s">
        <v>256</v>
      </c>
    </row>
    <row r="66" spans="2:12" x14ac:dyDescent="0.2">
      <c r="B66" s="69"/>
      <c r="C66" s="69"/>
      <c r="D66" s="370"/>
      <c r="E66" s="284" t="s">
        <v>5</v>
      </c>
      <c r="F66" s="284" t="s">
        <v>168</v>
      </c>
      <c r="G66" s="370"/>
      <c r="H66" s="284" t="s">
        <v>5</v>
      </c>
      <c r="I66" s="284" t="s">
        <v>168</v>
      </c>
      <c r="J66" s="370"/>
      <c r="K66" s="283" t="s">
        <v>5</v>
      </c>
      <c r="L66" s="283" t="s">
        <v>168</v>
      </c>
    </row>
    <row r="67" spans="2:12" x14ac:dyDescent="0.15">
      <c r="D67" s="106"/>
    </row>
    <row r="68" spans="2:12" s="185" customFormat="1" x14ac:dyDescent="0.2">
      <c r="B68" s="366" t="s">
        <v>488</v>
      </c>
      <c r="C68" s="415"/>
      <c r="D68" s="306">
        <v>1</v>
      </c>
      <c r="E68" s="307">
        <v>0</v>
      </c>
      <c r="F68" s="307">
        <v>1</v>
      </c>
      <c r="G68" s="307">
        <v>15780</v>
      </c>
      <c r="H68" s="307">
        <v>2</v>
      </c>
      <c r="I68" s="307">
        <v>15778</v>
      </c>
      <c r="J68" s="307">
        <v>19600</v>
      </c>
      <c r="K68" s="307">
        <v>0</v>
      </c>
      <c r="L68" s="307">
        <v>19600</v>
      </c>
    </row>
    <row r="69" spans="2:12" s="185" customFormat="1" x14ac:dyDescent="0.2">
      <c r="B69" s="366" t="s">
        <v>631</v>
      </c>
      <c r="C69" s="366"/>
      <c r="D69" s="306">
        <v>41</v>
      </c>
      <c r="E69" s="307">
        <v>0</v>
      </c>
      <c r="F69" s="307">
        <v>41</v>
      </c>
      <c r="G69" s="307">
        <v>19239</v>
      </c>
      <c r="H69" s="307">
        <v>1543</v>
      </c>
      <c r="I69" s="307">
        <v>17696</v>
      </c>
      <c r="J69" s="307">
        <v>28000</v>
      </c>
      <c r="K69" s="307">
        <v>0</v>
      </c>
      <c r="L69" s="307">
        <v>28000</v>
      </c>
    </row>
    <row r="70" spans="2:12" s="185" customFormat="1" x14ac:dyDescent="0.2">
      <c r="B70" s="366" t="s">
        <v>922</v>
      </c>
      <c r="C70" s="415"/>
      <c r="D70" s="306">
        <v>20</v>
      </c>
      <c r="E70" s="307">
        <v>0</v>
      </c>
      <c r="F70" s="307">
        <v>20</v>
      </c>
      <c r="G70" s="307">
        <v>15755</v>
      </c>
      <c r="H70" s="307">
        <v>1426</v>
      </c>
      <c r="I70" s="307">
        <v>14329</v>
      </c>
      <c r="J70" s="307">
        <v>22400</v>
      </c>
      <c r="K70" s="307">
        <v>0</v>
      </c>
      <c r="L70" s="307">
        <v>22400</v>
      </c>
    </row>
    <row r="71" spans="2:12" s="185" customFormat="1" x14ac:dyDescent="0.2">
      <c r="B71" s="366" t="s">
        <v>923</v>
      </c>
      <c r="C71" s="415"/>
      <c r="D71" s="306">
        <v>39</v>
      </c>
      <c r="E71" s="307" t="s">
        <v>832</v>
      </c>
      <c r="F71" s="307">
        <v>39</v>
      </c>
      <c r="G71" s="307">
        <v>19391</v>
      </c>
      <c r="H71" s="307">
        <v>1107</v>
      </c>
      <c r="I71" s="307">
        <v>18284</v>
      </c>
      <c r="J71" s="307">
        <v>43400</v>
      </c>
      <c r="K71" s="307" t="s">
        <v>832</v>
      </c>
      <c r="L71" s="307">
        <v>43400</v>
      </c>
    </row>
    <row r="72" spans="2:12" s="185" customFormat="1" x14ac:dyDescent="0.2">
      <c r="B72" s="366" t="s">
        <v>924</v>
      </c>
      <c r="C72" s="415"/>
      <c r="D72" s="306">
        <f>E72+F72</f>
        <v>40</v>
      </c>
      <c r="E72" s="307">
        <f>SUM(E74:E82)</f>
        <v>0</v>
      </c>
      <c r="F72" s="307">
        <f>SUM(F74:F82)</f>
        <v>40</v>
      </c>
      <c r="G72" s="307">
        <f>H72+I72</f>
        <v>19019</v>
      </c>
      <c r="H72" s="307">
        <f>SUM(H74:H82)</f>
        <v>1101</v>
      </c>
      <c r="I72" s="307">
        <f>SUM(I74:I82)</f>
        <v>17918</v>
      </c>
      <c r="J72" s="307">
        <f>K72+L72</f>
        <v>43400</v>
      </c>
      <c r="K72" s="307">
        <f>SUM(K74:K82)</f>
        <v>0</v>
      </c>
      <c r="L72" s="307">
        <f>SUM(L74:L82)</f>
        <v>43400</v>
      </c>
    </row>
    <row r="73" spans="2:12" x14ac:dyDescent="0.2">
      <c r="B73" s="278"/>
      <c r="C73" s="278"/>
      <c r="D73" s="308"/>
      <c r="E73" s="224"/>
      <c r="F73" s="224"/>
      <c r="G73" s="224"/>
      <c r="H73" s="224"/>
      <c r="I73" s="224"/>
      <c r="J73" s="224"/>
      <c r="K73" s="224"/>
      <c r="L73" s="224"/>
    </row>
    <row r="74" spans="2:12" x14ac:dyDescent="0.2">
      <c r="B74" s="66" t="s">
        <v>250</v>
      </c>
      <c r="D74" s="269">
        <f>E74+F74</f>
        <v>40</v>
      </c>
      <c r="E74" s="86">
        <v>0</v>
      </c>
      <c r="F74" s="224">
        <v>40</v>
      </c>
      <c r="G74" s="86">
        <f>H74+I74</f>
        <v>10324</v>
      </c>
      <c r="H74" s="86">
        <v>0</v>
      </c>
      <c r="I74" s="224">
        <v>10324</v>
      </c>
      <c r="J74" s="86">
        <f>K74+L74</f>
        <v>0</v>
      </c>
      <c r="K74" s="86">
        <v>0</v>
      </c>
      <c r="L74" s="86">
        <v>0</v>
      </c>
    </row>
    <row r="75" spans="2:12" x14ac:dyDescent="0.2">
      <c r="B75" s="66" t="s">
        <v>251</v>
      </c>
      <c r="D75" s="269">
        <f t="shared" ref="D75:D82" si="11">E75+F75</f>
        <v>0</v>
      </c>
      <c r="E75" s="86">
        <v>0</v>
      </c>
      <c r="F75" s="86">
        <v>0</v>
      </c>
      <c r="G75" s="86">
        <f t="shared" ref="G75:G82" si="12">H75+I75</f>
        <v>0</v>
      </c>
      <c r="H75" s="86">
        <v>0</v>
      </c>
      <c r="I75" s="86">
        <v>0</v>
      </c>
      <c r="J75" s="86">
        <f t="shared" ref="J75:J82" si="13">K75+L75</f>
        <v>43400</v>
      </c>
      <c r="K75" s="86">
        <v>0</v>
      </c>
      <c r="L75" s="224">
        <v>43400</v>
      </c>
    </row>
    <row r="76" spans="2:12" x14ac:dyDescent="0.2">
      <c r="B76" s="66" t="s">
        <v>252</v>
      </c>
      <c r="D76" s="269">
        <f t="shared" si="11"/>
        <v>0</v>
      </c>
      <c r="E76" s="86">
        <v>0</v>
      </c>
      <c r="F76" s="86">
        <v>0</v>
      </c>
      <c r="G76" s="86">
        <f t="shared" si="12"/>
        <v>0</v>
      </c>
      <c r="H76" s="86">
        <v>0</v>
      </c>
      <c r="I76" s="86">
        <v>0</v>
      </c>
      <c r="J76" s="86">
        <f t="shared" si="13"/>
        <v>0</v>
      </c>
      <c r="K76" s="86">
        <v>0</v>
      </c>
      <c r="L76" s="86">
        <v>0</v>
      </c>
    </row>
    <row r="77" spans="2:12" x14ac:dyDescent="0.2">
      <c r="B77" s="66" t="s">
        <v>835</v>
      </c>
      <c r="D77" s="269">
        <f t="shared" si="11"/>
        <v>0</v>
      </c>
      <c r="E77" s="86">
        <v>0</v>
      </c>
      <c r="F77" s="86">
        <v>0</v>
      </c>
      <c r="G77" s="86">
        <f t="shared" si="12"/>
        <v>0</v>
      </c>
      <c r="H77" s="86">
        <v>0</v>
      </c>
      <c r="I77" s="86">
        <v>0</v>
      </c>
      <c r="J77" s="86">
        <f t="shared" si="13"/>
        <v>0</v>
      </c>
      <c r="K77" s="86">
        <v>0</v>
      </c>
      <c r="L77" s="86">
        <v>0</v>
      </c>
    </row>
    <row r="78" spans="2:12" x14ac:dyDescent="0.2">
      <c r="B78" s="66" t="s">
        <v>425</v>
      </c>
      <c r="D78" s="269">
        <f t="shared" si="11"/>
        <v>0</v>
      </c>
      <c r="E78" s="86">
        <v>0</v>
      </c>
      <c r="F78" s="86">
        <v>0</v>
      </c>
      <c r="G78" s="86">
        <f t="shared" si="12"/>
        <v>0</v>
      </c>
      <c r="H78" s="86">
        <v>0</v>
      </c>
      <c r="I78" s="86">
        <v>0</v>
      </c>
      <c r="J78" s="86">
        <f t="shared" si="13"/>
        <v>0</v>
      </c>
      <c r="K78" s="86">
        <v>0</v>
      </c>
      <c r="L78" s="86">
        <v>0</v>
      </c>
    </row>
    <row r="79" spans="2:12" x14ac:dyDescent="0.2">
      <c r="B79" s="66" t="s">
        <v>253</v>
      </c>
      <c r="D79" s="269">
        <f t="shared" si="11"/>
        <v>0</v>
      </c>
      <c r="E79" s="86">
        <v>0</v>
      </c>
      <c r="F79" s="86">
        <v>0</v>
      </c>
      <c r="G79" s="86">
        <f t="shared" si="12"/>
        <v>2195</v>
      </c>
      <c r="H79" s="224">
        <v>1101</v>
      </c>
      <c r="I79" s="224">
        <v>1094</v>
      </c>
      <c r="J79" s="86">
        <f t="shared" si="13"/>
        <v>0</v>
      </c>
      <c r="K79" s="86">
        <v>0</v>
      </c>
      <c r="L79" s="86">
        <v>0</v>
      </c>
    </row>
    <row r="80" spans="2:12" x14ac:dyDescent="0.2">
      <c r="B80" s="66" t="s">
        <v>616</v>
      </c>
      <c r="D80" s="269">
        <f t="shared" si="11"/>
        <v>0</v>
      </c>
      <c r="E80" s="86">
        <v>0</v>
      </c>
      <c r="F80" s="86">
        <v>0</v>
      </c>
      <c r="G80" s="86">
        <f t="shared" si="12"/>
        <v>0</v>
      </c>
      <c r="H80" s="86">
        <v>0</v>
      </c>
      <c r="I80" s="86">
        <v>0</v>
      </c>
      <c r="J80" s="86">
        <f t="shared" si="13"/>
        <v>0</v>
      </c>
      <c r="K80" s="86">
        <v>0</v>
      </c>
      <c r="L80" s="86">
        <v>0</v>
      </c>
    </row>
    <row r="81" spans="1:12" x14ac:dyDescent="0.2">
      <c r="B81" s="66" t="s">
        <v>617</v>
      </c>
      <c r="D81" s="269">
        <f t="shared" si="11"/>
        <v>0</v>
      </c>
      <c r="E81" s="86">
        <v>0</v>
      </c>
      <c r="F81" s="86">
        <v>0</v>
      </c>
      <c r="G81" s="86">
        <f t="shared" si="12"/>
        <v>6500</v>
      </c>
      <c r="H81" s="86">
        <v>0</v>
      </c>
      <c r="I81" s="224">
        <v>6500</v>
      </c>
      <c r="J81" s="86">
        <f t="shared" si="13"/>
        <v>0</v>
      </c>
      <c r="K81" s="86">
        <v>0</v>
      </c>
      <c r="L81" s="86">
        <v>0</v>
      </c>
    </row>
    <row r="82" spans="1:12" x14ac:dyDescent="0.2">
      <c r="B82" s="66" t="s">
        <v>618</v>
      </c>
      <c r="D82" s="269">
        <f t="shared" si="11"/>
        <v>0</v>
      </c>
      <c r="E82" s="86">
        <v>0</v>
      </c>
      <c r="F82" s="86">
        <v>0</v>
      </c>
      <c r="G82" s="86">
        <f t="shared" si="12"/>
        <v>0</v>
      </c>
      <c r="H82" s="86">
        <v>0</v>
      </c>
      <c r="I82" s="86">
        <v>0</v>
      </c>
      <c r="J82" s="86">
        <f t="shared" si="13"/>
        <v>0</v>
      </c>
      <c r="K82" s="86">
        <v>0</v>
      </c>
      <c r="L82" s="86">
        <v>0</v>
      </c>
    </row>
    <row r="83" spans="1:12" ht="18" thickBot="1" x14ac:dyDescent="0.25">
      <c r="B83" s="279"/>
      <c r="C83" s="79"/>
      <c r="D83" s="112"/>
      <c r="E83" s="310"/>
      <c r="F83" s="310"/>
      <c r="G83" s="310"/>
      <c r="H83" s="310"/>
      <c r="I83" s="310"/>
      <c r="J83" s="310"/>
      <c r="K83" s="310"/>
      <c r="L83" s="310"/>
    </row>
    <row r="84" spans="1:12" x14ac:dyDescent="0.2">
      <c r="B84" s="185"/>
      <c r="D84" s="74" t="s">
        <v>258</v>
      </c>
    </row>
    <row r="87" spans="1:12" x14ac:dyDescent="0.2">
      <c r="A87" s="74"/>
    </row>
  </sheetData>
  <mergeCells count="29">
    <mergeCell ref="B33:C33"/>
    <mergeCell ref="B6:L6"/>
    <mergeCell ref="G8:G9"/>
    <mergeCell ref="J8:J9"/>
    <mergeCell ref="B11:C11"/>
    <mergeCell ref="B12:C12"/>
    <mergeCell ref="B13:C13"/>
    <mergeCell ref="B14:C14"/>
    <mergeCell ref="B15:C15"/>
    <mergeCell ref="B30:C30"/>
    <mergeCell ref="B31:C31"/>
    <mergeCell ref="B32:C32"/>
    <mergeCell ref="J65:J66"/>
    <mergeCell ref="B34:C34"/>
    <mergeCell ref="D46:D47"/>
    <mergeCell ref="G46:G47"/>
    <mergeCell ref="J46:J47"/>
    <mergeCell ref="B49:C49"/>
    <mergeCell ref="B50:C50"/>
    <mergeCell ref="B51:C51"/>
    <mergeCell ref="B52:C52"/>
    <mergeCell ref="B53:C53"/>
    <mergeCell ref="D65:D66"/>
    <mergeCell ref="G65:G66"/>
    <mergeCell ref="B68:C68"/>
    <mergeCell ref="B69:C69"/>
    <mergeCell ref="B70:C70"/>
    <mergeCell ref="B71:C71"/>
    <mergeCell ref="B72:C72"/>
  </mergeCells>
  <phoneticPr fontId="2"/>
  <pageMargins left="0.59055118110236227" right="0.49" top="0.98425196850393704" bottom="0.98425196850393704" header="0.51181102362204722" footer="0.51181102362204722"/>
  <pageSetup paperSize="9" scale="53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A00A2-249F-4966-9CED-5D9BED5C2E68}">
  <sheetPr>
    <tabColor theme="3"/>
    <pageSetUpPr autoPageBreaks="0" fitToPage="1"/>
  </sheetPr>
  <dimension ref="A1:X73"/>
  <sheetViews>
    <sheetView view="pageBreakPreview" zoomScale="75" zoomScaleNormal="75" zoomScaleSheetLayoutView="75" workbookViewId="0"/>
  </sheetViews>
  <sheetFormatPr defaultColWidth="17.125" defaultRowHeight="17.25" x14ac:dyDescent="0.15"/>
  <cols>
    <col min="1" max="1" width="13.375" style="66" customWidth="1"/>
    <col min="2" max="2" width="4.75" style="66" customWidth="1"/>
    <col min="3" max="3" width="5.875" style="66" customWidth="1"/>
    <col min="4" max="4" width="18" style="66" bestFit="1" customWidth="1"/>
    <col min="5" max="9" width="17.125" style="66" customWidth="1"/>
    <col min="10" max="16384" width="17.125" style="66"/>
  </cols>
  <sheetData>
    <row r="1" spans="1:24" x14ac:dyDescent="0.2">
      <c r="A1" s="74"/>
    </row>
    <row r="6" spans="1:24" x14ac:dyDescent="0.2">
      <c r="B6" s="366" t="s">
        <v>481</v>
      </c>
      <c r="C6" s="366"/>
      <c r="D6" s="366"/>
      <c r="E6" s="366"/>
      <c r="F6" s="366"/>
      <c r="G6" s="366"/>
      <c r="H6" s="366"/>
      <c r="I6" s="366"/>
      <c r="J6" s="366"/>
    </row>
    <row r="7" spans="1:24" ht="18" thickBot="1" x14ac:dyDescent="0.25">
      <c r="B7" s="79"/>
      <c r="C7" s="79"/>
      <c r="D7" s="79"/>
      <c r="E7" s="79"/>
      <c r="F7" s="79"/>
      <c r="G7" s="79"/>
      <c r="H7" s="79"/>
      <c r="I7" s="79"/>
      <c r="J7" s="279" t="s">
        <v>482</v>
      </c>
    </row>
    <row r="8" spans="1:24" x14ac:dyDescent="0.2">
      <c r="E8" s="382" t="s">
        <v>483</v>
      </c>
      <c r="F8" s="69"/>
      <c r="G8" s="69"/>
      <c r="H8" s="171" t="s">
        <v>484</v>
      </c>
      <c r="I8" s="69"/>
      <c r="J8" s="69"/>
    </row>
    <row r="9" spans="1:24" x14ac:dyDescent="0.2">
      <c r="B9" s="69"/>
      <c r="C9" s="69"/>
      <c r="D9" s="69"/>
      <c r="E9" s="370"/>
      <c r="F9" s="284" t="s">
        <v>427</v>
      </c>
      <c r="G9" s="284" t="s">
        <v>428</v>
      </c>
      <c r="H9" s="284" t="s">
        <v>485</v>
      </c>
      <c r="I9" s="284" t="s">
        <v>427</v>
      </c>
      <c r="J9" s="284" t="s">
        <v>428</v>
      </c>
    </row>
    <row r="10" spans="1:24" x14ac:dyDescent="0.15">
      <c r="E10" s="85"/>
    </row>
    <row r="11" spans="1:24" x14ac:dyDescent="0.2">
      <c r="B11" s="185"/>
      <c r="C11" s="74" t="s">
        <v>812</v>
      </c>
      <c r="E11" s="85">
        <v>314196</v>
      </c>
      <c r="F11" s="66">
        <v>160745</v>
      </c>
      <c r="G11" s="66">
        <v>153451</v>
      </c>
      <c r="H11" s="66">
        <v>136869</v>
      </c>
      <c r="I11" s="96">
        <v>67444</v>
      </c>
      <c r="J11" s="96">
        <v>69425</v>
      </c>
      <c r="K11" s="186"/>
      <c r="L11" s="186"/>
      <c r="M11" s="186"/>
      <c r="O11" s="96"/>
      <c r="P11" s="96"/>
      <c r="R11" s="96"/>
      <c r="S11" s="96"/>
      <c r="U11" s="96"/>
      <c r="V11" s="96"/>
      <c r="X11" s="66" t="e">
        <f>+#REF!+K11+N11+Q11+T11-#REF!</f>
        <v>#REF!</v>
      </c>
    </row>
    <row r="12" spans="1:24" x14ac:dyDescent="0.2">
      <c r="B12" s="185"/>
      <c r="C12" s="74" t="s">
        <v>813</v>
      </c>
      <c r="E12" s="85">
        <v>321754</v>
      </c>
      <c r="F12" s="66">
        <v>163540</v>
      </c>
      <c r="G12" s="66">
        <v>158214</v>
      </c>
      <c r="H12" s="66">
        <v>129042</v>
      </c>
      <c r="I12" s="96">
        <v>62748</v>
      </c>
      <c r="J12" s="96">
        <v>66294</v>
      </c>
      <c r="K12" s="85"/>
      <c r="O12" s="96"/>
      <c r="P12" s="96"/>
      <c r="U12" s="96"/>
      <c r="V12" s="96"/>
      <c r="X12" s="66">
        <f>+H11+K12+N12+Q12+T12-E11</f>
        <v>-177327</v>
      </c>
    </row>
    <row r="13" spans="1:24" x14ac:dyDescent="0.2">
      <c r="B13" s="185"/>
      <c r="C13" s="74" t="s">
        <v>814</v>
      </c>
      <c r="E13" s="85">
        <v>366514</v>
      </c>
      <c r="F13" s="66">
        <v>185102</v>
      </c>
      <c r="G13" s="66">
        <v>181412</v>
      </c>
      <c r="H13" s="66">
        <v>134615</v>
      </c>
      <c r="I13" s="96">
        <v>65731</v>
      </c>
      <c r="J13" s="96">
        <v>68884</v>
      </c>
      <c r="O13" s="96"/>
      <c r="P13" s="96"/>
      <c r="U13" s="96"/>
      <c r="V13" s="96"/>
    </row>
    <row r="14" spans="1:24" x14ac:dyDescent="0.2">
      <c r="B14" s="185"/>
      <c r="C14" s="74" t="s">
        <v>815</v>
      </c>
      <c r="E14" s="85">
        <v>334624</v>
      </c>
      <c r="F14" s="66">
        <v>169205</v>
      </c>
      <c r="G14" s="66">
        <v>165419</v>
      </c>
      <c r="H14" s="66">
        <v>140371</v>
      </c>
      <c r="I14" s="96">
        <v>69441</v>
      </c>
      <c r="J14" s="96">
        <v>70930</v>
      </c>
      <c r="O14" s="96"/>
      <c r="P14" s="96"/>
      <c r="U14" s="96"/>
      <c r="V14" s="96"/>
    </row>
    <row r="15" spans="1:24" x14ac:dyDescent="0.15">
      <c r="B15" s="185"/>
      <c r="C15" s="66" t="s">
        <v>816</v>
      </c>
      <c r="D15" s="73"/>
      <c r="E15" s="66">
        <v>316189</v>
      </c>
      <c r="F15" s="66">
        <v>159860</v>
      </c>
      <c r="G15" s="66">
        <v>156329</v>
      </c>
      <c r="H15" s="66">
        <v>151790</v>
      </c>
      <c r="I15" s="66">
        <v>75449</v>
      </c>
      <c r="J15" s="66">
        <v>76341</v>
      </c>
      <c r="O15" s="96"/>
      <c r="P15" s="96"/>
      <c r="U15" s="96"/>
      <c r="V15" s="96"/>
    </row>
    <row r="16" spans="1:24" x14ac:dyDescent="0.2">
      <c r="B16" s="185"/>
      <c r="C16" s="416" t="s">
        <v>922</v>
      </c>
      <c r="D16" s="417"/>
      <c r="E16" s="66">
        <v>167407</v>
      </c>
      <c r="F16" s="66">
        <v>84273</v>
      </c>
      <c r="G16" s="66">
        <v>83134</v>
      </c>
      <c r="H16" s="66">
        <v>71494</v>
      </c>
      <c r="I16" s="66">
        <v>34965</v>
      </c>
      <c r="J16" s="66">
        <v>36529</v>
      </c>
      <c r="O16" s="96"/>
      <c r="P16" s="96"/>
      <c r="U16" s="96"/>
      <c r="V16" s="96"/>
    </row>
    <row r="17" spans="2:22" x14ac:dyDescent="0.2">
      <c r="B17" s="185"/>
      <c r="C17" s="416" t="s">
        <v>923</v>
      </c>
      <c r="D17" s="417"/>
      <c r="E17" s="85">
        <v>189735</v>
      </c>
      <c r="F17" s="66">
        <v>92214</v>
      </c>
      <c r="G17" s="66">
        <v>97521</v>
      </c>
      <c r="H17" s="66">
        <v>71579</v>
      </c>
      <c r="I17" s="66">
        <v>32247</v>
      </c>
      <c r="J17" s="66">
        <v>39332</v>
      </c>
      <c r="O17" s="96"/>
      <c r="P17" s="96"/>
      <c r="U17" s="96"/>
      <c r="V17" s="96"/>
    </row>
    <row r="18" spans="2:22" x14ac:dyDescent="0.2">
      <c r="B18" s="185"/>
      <c r="C18" s="416" t="s">
        <v>924</v>
      </c>
      <c r="D18" s="417"/>
      <c r="E18" s="85">
        <f>H18+E30+H30+E42+H42</f>
        <v>236801</v>
      </c>
      <c r="F18" s="66">
        <f>I18+F30+I30+F42+I42</f>
        <v>118664</v>
      </c>
      <c r="G18" s="66">
        <f>J18+G30+J30+G42+J42</f>
        <v>118137</v>
      </c>
      <c r="H18" s="66">
        <f>SUM(I18:J18)</f>
        <v>140182</v>
      </c>
      <c r="I18" s="66">
        <v>69416</v>
      </c>
      <c r="J18" s="66">
        <v>70766</v>
      </c>
      <c r="O18" s="96"/>
      <c r="P18" s="96"/>
      <c r="U18" s="96"/>
      <c r="V18" s="96"/>
    </row>
    <row r="19" spans="2:22" ht="18" thickBot="1" x14ac:dyDescent="0.2">
      <c r="B19" s="79"/>
      <c r="C19" s="79"/>
      <c r="D19" s="79"/>
      <c r="E19" s="112"/>
      <c r="F19" s="79"/>
      <c r="G19" s="79"/>
      <c r="H19" s="79"/>
      <c r="I19" s="79"/>
      <c r="J19" s="79"/>
      <c r="O19" s="96"/>
      <c r="P19" s="96"/>
      <c r="U19" s="96"/>
      <c r="V19" s="96"/>
    </row>
    <row r="20" spans="2:22" x14ac:dyDescent="0.15">
      <c r="E20" s="382" t="s">
        <v>284</v>
      </c>
      <c r="F20" s="69"/>
      <c r="G20" s="69"/>
      <c r="H20" s="382" t="s">
        <v>429</v>
      </c>
      <c r="I20" s="69"/>
      <c r="J20" s="69"/>
      <c r="K20" s="185"/>
    </row>
    <row r="21" spans="2:22" x14ac:dyDescent="0.2">
      <c r="B21" s="69"/>
      <c r="C21" s="69"/>
      <c r="D21" s="69"/>
      <c r="E21" s="370"/>
      <c r="F21" s="284" t="s">
        <v>427</v>
      </c>
      <c r="G21" s="284" t="s">
        <v>428</v>
      </c>
      <c r="H21" s="370"/>
      <c r="I21" s="284" t="s">
        <v>427</v>
      </c>
      <c r="J21" s="284" t="s">
        <v>428</v>
      </c>
    </row>
    <row r="22" spans="2:22" x14ac:dyDescent="0.15">
      <c r="D22" s="71"/>
    </row>
    <row r="23" spans="2:22" x14ac:dyDescent="0.2">
      <c r="B23" s="185"/>
      <c r="C23" s="74" t="s">
        <v>812</v>
      </c>
      <c r="D23" s="73"/>
      <c r="E23" s="114">
        <v>0</v>
      </c>
      <c r="F23" s="114">
        <v>0</v>
      </c>
      <c r="G23" s="114">
        <v>0</v>
      </c>
      <c r="H23" s="66">
        <v>7894</v>
      </c>
      <c r="I23" s="96">
        <v>3927</v>
      </c>
      <c r="J23" s="96">
        <v>3967</v>
      </c>
    </row>
    <row r="24" spans="2:22" x14ac:dyDescent="0.2">
      <c r="B24" s="185"/>
      <c r="C24" s="74" t="s">
        <v>813</v>
      </c>
      <c r="D24" s="73"/>
      <c r="E24" s="64">
        <v>836</v>
      </c>
      <c r="F24" s="64">
        <v>418</v>
      </c>
      <c r="G24" s="64">
        <v>418</v>
      </c>
      <c r="H24" s="66">
        <v>7079</v>
      </c>
      <c r="I24" s="96">
        <v>3575</v>
      </c>
      <c r="J24" s="96">
        <v>3504</v>
      </c>
    </row>
    <row r="25" spans="2:22" x14ac:dyDescent="0.2">
      <c r="B25" s="185"/>
      <c r="C25" s="74" t="s">
        <v>814</v>
      </c>
      <c r="D25" s="73"/>
      <c r="E25" s="64">
        <v>0</v>
      </c>
      <c r="F25" s="64">
        <v>0</v>
      </c>
      <c r="G25" s="64">
        <v>0</v>
      </c>
      <c r="H25" s="66">
        <v>11654</v>
      </c>
      <c r="I25" s="96">
        <v>5823</v>
      </c>
      <c r="J25" s="96">
        <v>5831</v>
      </c>
    </row>
    <row r="26" spans="2:22" x14ac:dyDescent="0.2">
      <c r="B26" s="185"/>
      <c r="C26" s="74" t="s">
        <v>815</v>
      </c>
      <c r="D26" s="73"/>
      <c r="E26" s="64">
        <v>0</v>
      </c>
      <c r="F26" s="64">
        <v>0</v>
      </c>
      <c r="G26" s="64">
        <v>0</v>
      </c>
      <c r="H26" s="66">
        <v>17529</v>
      </c>
      <c r="I26" s="96">
        <v>8756</v>
      </c>
      <c r="J26" s="96">
        <v>8773</v>
      </c>
    </row>
    <row r="27" spans="2:22" x14ac:dyDescent="0.2">
      <c r="B27" s="185"/>
      <c r="C27" s="66" t="s">
        <v>816</v>
      </c>
      <c r="D27" s="73"/>
      <c r="E27" s="64">
        <v>1558</v>
      </c>
      <c r="F27" s="64">
        <v>778</v>
      </c>
      <c r="G27" s="64">
        <v>780</v>
      </c>
      <c r="H27" s="66">
        <v>8366</v>
      </c>
      <c r="I27" s="66">
        <v>4212</v>
      </c>
      <c r="J27" s="66">
        <v>4154</v>
      </c>
    </row>
    <row r="28" spans="2:22" x14ac:dyDescent="0.2">
      <c r="B28" s="185"/>
      <c r="C28" s="416" t="s">
        <v>922</v>
      </c>
      <c r="D28" s="417"/>
      <c r="E28" s="64">
        <v>0</v>
      </c>
      <c r="F28" s="64">
        <v>0</v>
      </c>
      <c r="G28" s="64">
        <v>0</v>
      </c>
      <c r="H28" s="66">
        <v>1924</v>
      </c>
      <c r="I28" s="66">
        <v>962</v>
      </c>
      <c r="J28" s="66">
        <v>962</v>
      </c>
    </row>
    <row r="29" spans="2:22" x14ac:dyDescent="0.2">
      <c r="B29" s="185"/>
      <c r="C29" s="416" t="s">
        <v>923</v>
      </c>
      <c r="D29" s="417"/>
      <c r="E29" s="64">
        <v>678</v>
      </c>
      <c r="F29" s="64">
        <v>339</v>
      </c>
      <c r="G29" s="64">
        <v>339</v>
      </c>
      <c r="H29" s="66">
        <v>2912</v>
      </c>
      <c r="I29" s="66">
        <v>1456</v>
      </c>
      <c r="J29" s="66">
        <v>1456</v>
      </c>
    </row>
    <row r="30" spans="2:22" x14ac:dyDescent="0.2">
      <c r="B30" s="185"/>
      <c r="C30" s="416" t="s">
        <v>924</v>
      </c>
      <c r="D30" s="417"/>
      <c r="E30" s="66">
        <f>SUM(F30:G30)</f>
        <v>599</v>
      </c>
      <c r="F30" s="64">
        <v>348</v>
      </c>
      <c r="G30" s="64">
        <v>251</v>
      </c>
      <c r="H30" s="66">
        <f>SUM(I30:J30)</f>
        <v>7734</v>
      </c>
      <c r="I30" s="66">
        <v>3868</v>
      </c>
      <c r="J30" s="66">
        <v>3866</v>
      </c>
    </row>
    <row r="31" spans="2:22" ht="18" thickBot="1" x14ac:dyDescent="0.25">
      <c r="B31" s="79"/>
      <c r="C31" s="79"/>
      <c r="D31" s="80"/>
      <c r="E31" s="64"/>
      <c r="F31" s="65"/>
      <c r="G31" s="65"/>
      <c r="H31" s="79"/>
      <c r="I31" s="79"/>
      <c r="J31" s="79"/>
    </row>
    <row r="32" spans="2:22" x14ac:dyDescent="0.15">
      <c r="E32" s="382" t="s">
        <v>421</v>
      </c>
      <c r="F32" s="69"/>
      <c r="G32" s="69"/>
      <c r="H32" s="382" t="s">
        <v>422</v>
      </c>
      <c r="I32" s="69"/>
      <c r="J32" s="69"/>
    </row>
    <row r="33" spans="2:10" x14ac:dyDescent="0.2">
      <c r="B33" s="69"/>
      <c r="C33" s="69"/>
      <c r="D33" s="69"/>
      <c r="E33" s="370"/>
      <c r="F33" s="284" t="s">
        <v>427</v>
      </c>
      <c r="G33" s="284" t="s">
        <v>428</v>
      </c>
      <c r="H33" s="370"/>
      <c r="I33" s="284" t="s">
        <v>427</v>
      </c>
      <c r="J33" s="284" t="s">
        <v>428</v>
      </c>
    </row>
    <row r="34" spans="2:10" x14ac:dyDescent="0.15">
      <c r="E34" s="85"/>
    </row>
    <row r="35" spans="2:10" x14ac:dyDescent="0.2">
      <c r="B35" s="185"/>
      <c r="C35" s="74" t="s">
        <v>812</v>
      </c>
      <c r="E35" s="85">
        <v>113740</v>
      </c>
      <c r="F35" s="66">
        <v>56870</v>
      </c>
      <c r="G35" s="66">
        <v>56870</v>
      </c>
      <c r="H35" s="66">
        <v>55693</v>
      </c>
      <c r="I35" s="96">
        <v>32504</v>
      </c>
      <c r="J35" s="96">
        <v>23189</v>
      </c>
    </row>
    <row r="36" spans="2:10" x14ac:dyDescent="0.2">
      <c r="B36" s="185"/>
      <c r="C36" s="74" t="s">
        <v>813</v>
      </c>
      <c r="E36" s="85">
        <v>133298</v>
      </c>
      <c r="F36" s="66">
        <v>66649</v>
      </c>
      <c r="G36" s="66">
        <v>66649</v>
      </c>
      <c r="H36" s="66">
        <v>51499</v>
      </c>
      <c r="I36" s="96">
        <v>30150</v>
      </c>
      <c r="J36" s="96">
        <v>21349</v>
      </c>
    </row>
    <row r="37" spans="2:10" x14ac:dyDescent="0.2">
      <c r="B37" s="185"/>
      <c r="C37" s="74" t="s">
        <v>814</v>
      </c>
      <c r="E37" s="85">
        <v>173168</v>
      </c>
      <c r="F37" s="66">
        <v>86584</v>
      </c>
      <c r="G37" s="66">
        <v>86584</v>
      </c>
      <c r="H37" s="66">
        <v>47077</v>
      </c>
      <c r="I37" s="96">
        <v>26964</v>
      </c>
      <c r="J37" s="96">
        <v>20113</v>
      </c>
    </row>
    <row r="38" spans="2:10" x14ac:dyDescent="0.2">
      <c r="B38" s="185"/>
      <c r="C38" s="74" t="s">
        <v>815</v>
      </c>
      <c r="E38" s="85">
        <v>140360</v>
      </c>
      <c r="F38" s="66">
        <v>70180</v>
      </c>
      <c r="G38" s="66">
        <v>70180</v>
      </c>
      <c r="H38" s="66">
        <v>36364</v>
      </c>
      <c r="I38" s="96">
        <v>20828</v>
      </c>
      <c r="J38" s="96">
        <v>15536</v>
      </c>
    </row>
    <row r="39" spans="2:10" x14ac:dyDescent="0.15">
      <c r="B39" s="185"/>
      <c r="C39" s="66" t="s">
        <v>816</v>
      </c>
      <c r="D39" s="73"/>
      <c r="E39" s="66">
        <v>124908</v>
      </c>
      <c r="F39" s="66">
        <v>62454</v>
      </c>
      <c r="G39" s="66">
        <v>62454</v>
      </c>
      <c r="H39" s="66">
        <v>29567</v>
      </c>
      <c r="I39" s="66">
        <v>16967</v>
      </c>
      <c r="J39" s="66">
        <v>12600</v>
      </c>
    </row>
    <row r="40" spans="2:10" x14ac:dyDescent="0.2">
      <c r="B40" s="185"/>
      <c r="C40" s="416" t="s">
        <v>922</v>
      </c>
      <c r="D40" s="417"/>
      <c r="E40" s="66">
        <v>77244</v>
      </c>
      <c r="F40" s="66">
        <v>38622</v>
      </c>
      <c r="G40" s="66">
        <v>38622</v>
      </c>
      <c r="H40" s="66">
        <v>16745</v>
      </c>
      <c r="I40" s="66">
        <v>9724</v>
      </c>
      <c r="J40" s="66">
        <v>7021</v>
      </c>
    </row>
    <row r="41" spans="2:10" x14ac:dyDescent="0.2">
      <c r="B41" s="185"/>
      <c r="C41" s="416" t="s">
        <v>923</v>
      </c>
      <c r="D41" s="417"/>
      <c r="E41" s="85">
        <v>103608</v>
      </c>
      <c r="F41" s="66">
        <v>51804</v>
      </c>
      <c r="G41" s="66">
        <v>51804</v>
      </c>
      <c r="H41" s="66">
        <v>10958</v>
      </c>
      <c r="I41" s="66">
        <v>6368</v>
      </c>
      <c r="J41" s="66">
        <v>4590</v>
      </c>
    </row>
    <row r="42" spans="2:10" x14ac:dyDescent="0.2">
      <c r="B42" s="185"/>
      <c r="C42" s="416" t="s">
        <v>924</v>
      </c>
      <c r="D42" s="417"/>
      <c r="E42" s="85">
        <f>SUM(F42:G42)</f>
        <v>77244</v>
      </c>
      <c r="F42" s="66">
        <v>38622</v>
      </c>
      <c r="G42" s="66">
        <v>38622</v>
      </c>
      <c r="H42" s="66">
        <f>SUM(I42:J42)</f>
        <v>11042</v>
      </c>
      <c r="I42" s="66">
        <v>6410</v>
      </c>
      <c r="J42" s="66">
        <v>4632</v>
      </c>
    </row>
    <row r="43" spans="2:10" ht="18" thickBot="1" x14ac:dyDescent="0.2">
      <c r="B43" s="79"/>
      <c r="C43" s="79"/>
      <c r="D43" s="79"/>
      <c r="E43" s="112"/>
      <c r="F43" s="79"/>
      <c r="G43" s="79"/>
      <c r="H43" s="79"/>
      <c r="I43" s="79"/>
      <c r="J43" s="79"/>
    </row>
    <row r="44" spans="2:10" x14ac:dyDescent="0.2">
      <c r="E44" s="74" t="s">
        <v>259</v>
      </c>
    </row>
    <row r="45" spans="2:10" x14ac:dyDescent="0.2">
      <c r="E45" s="74"/>
    </row>
    <row r="47" spans="2:10" x14ac:dyDescent="0.2">
      <c r="E47" s="109" t="s">
        <v>300</v>
      </c>
    </row>
    <row r="48" spans="2:10" ht="18" thickBot="1" x14ac:dyDescent="0.2">
      <c r="B48" s="79"/>
      <c r="C48" s="79"/>
      <c r="D48" s="79"/>
      <c r="E48" s="79"/>
      <c r="I48" s="79"/>
      <c r="J48" s="79"/>
    </row>
    <row r="49" spans="2:10" x14ac:dyDescent="0.2">
      <c r="E49" s="67" t="s">
        <v>925</v>
      </c>
      <c r="F49" s="68" t="s">
        <v>926</v>
      </c>
      <c r="G49" s="68" t="s">
        <v>927</v>
      </c>
      <c r="H49" s="67" t="s">
        <v>928</v>
      </c>
      <c r="I49" s="141" t="s">
        <v>929</v>
      </c>
      <c r="J49" s="331" t="s">
        <v>930</v>
      </c>
    </row>
    <row r="50" spans="2:10" x14ac:dyDescent="0.2">
      <c r="B50" s="69"/>
      <c r="C50" s="69"/>
      <c r="D50" s="69"/>
      <c r="E50" s="70" t="s">
        <v>202</v>
      </c>
      <c r="F50" s="284" t="s">
        <v>202</v>
      </c>
      <c r="G50" s="284" t="s">
        <v>202</v>
      </c>
      <c r="H50" s="70" t="s">
        <v>202</v>
      </c>
      <c r="I50" s="187" t="s">
        <v>202</v>
      </c>
      <c r="J50" s="309" t="s">
        <v>202</v>
      </c>
    </row>
    <row r="51" spans="2:10" x14ac:dyDescent="0.15">
      <c r="D51" s="71"/>
    </row>
    <row r="52" spans="2:10" x14ac:dyDescent="0.2">
      <c r="B52" s="66" t="s">
        <v>203</v>
      </c>
      <c r="D52" s="73"/>
      <c r="E52" s="72">
        <v>77</v>
      </c>
      <c r="F52" s="72">
        <v>79</v>
      </c>
      <c r="G52" s="72">
        <v>76</v>
      </c>
      <c r="H52" s="66">
        <v>79</v>
      </c>
      <c r="I52" s="66">
        <v>77</v>
      </c>
      <c r="J52" s="66">
        <v>81</v>
      </c>
    </row>
    <row r="53" spans="2:10" x14ac:dyDescent="0.2">
      <c r="C53" s="74" t="s">
        <v>516</v>
      </c>
      <c r="D53" s="73"/>
      <c r="E53" s="72">
        <v>63</v>
      </c>
      <c r="F53" s="72">
        <v>65</v>
      </c>
      <c r="G53" s="72">
        <v>63</v>
      </c>
      <c r="H53" s="66">
        <v>65</v>
      </c>
      <c r="I53" s="66">
        <v>64</v>
      </c>
      <c r="J53" s="66">
        <v>67</v>
      </c>
    </row>
    <row r="54" spans="2:10" x14ac:dyDescent="0.2">
      <c r="C54" s="74" t="s">
        <v>205</v>
      </c>
      <c r="D54" s="73"/>
      <c r="E54" s="64" t="s">
        <v>322</v>
      </c>
      <c r="F54" s="64" t="s">
        <v>322</v>
      </c>
      <c r="G54" s="64" t="s">
        <v>322</v>
      </c>
      <c r="H54" s="64" t="s">
        <v>322</v>
      </c>
      <c r="I54" s="64" t="s">
        <v>322</v>
      </c>
      <c r="J54" s="64" t="s">
        <v>322</v>
      </c>
    </row>
    <row r="55" spans="2:10" x14ac:dyDescent="0.2">
      <c r="C55" s="74" t="s">
        <v>206</v>
      </c>
      <c r="D55" s="73"/>
      <c r="E55" s="72">
        <v>14</v>
      </c>
      <c r="F55" s="72">
        <v>14</v>
      </c>
      <c r="G55" s="72">
        <v>13</v>
      </c>
      <c r="H55" s="66">
        <v>13</v>
      </c>
      <c r="I55" s="66">
        <v>13</v>
      </c>
      <c r="J55" s="66">
        <v>14</v>
      </c>
    </row>
    <row r="56" spans="2:10" x14ac:dyDescent="0.2">
      <c r="C56" s="74"/>
      <c r="D56" s="73"/>
      <c r="E56" s="72"/>
      <c r="F56" s="72"/>
      <c r="G56" s="72"/>
    </row>
    <row r="57" spans="2:10" x14ac:dyDescent="0.2">
      <c r="B57" s="74" t="s">
        <v>204</v>
      </c>
      <c r="D57" s="73"/>
      <c r="E57" s="72"/>
      <c r="F57" s="72"/>
      <c r="G57" s="72"/>
    </row>
    <row r="58" spans="2:10" x14ac:dyDescent="0.2">
      <c r="B58" s="74"/>
      <c r="C58" s="74" t="s">
        <v>817</v>
      </c>
      <c r="D58" s="73"/>
      <c r="E58" s="75">
        <v>304</v>
      </c>
      <c r="F58" s="75">
        <v>340</v>
      </c>
      <c r="G58" s="75">
        <v>354</v>
      </c>
      <c r="H58" s="66">
        <v>360</v>
      </c>
      <c r="I58" s="66">
        <v>374</v>
      </c>
      <c r="J58" s="66">
        <v>379</v>
      </c>
    </row>
    <row r="59" spans="2:10" x14ac:dyDescent="0.2">
      <c r="D59" s="76" t="s">
        <v>207</v>
      </c>
      <c r="E59" s="75">
        <v>263</v>
      </c>
      <c r="F59" s="75">
        <v>298</v>
      </c>
      <c r="G59" s="75">
        <v>312</v>
      </c>
      <c r="H59" s="66">
        <v>317</v>
      </c>
      <c r="I59" s="66">
        <v>328</v>
      </c>
      <c r="J59" s="66">
        <v>333</v>
      </c>
    </row>
    <row r="60" spans="2:10" x14ac:dyDescent="0.2">
      <c r="D60" s="76" t="s">
        <v>208</v>
      </c>
      <c r="E60" s="75">
        <v>17</v>
      </c>
      <c r="F60" s="75">
        <v>17</v>
      </c>
      <c r="G60" s="75">
        <v>17</v>
      </c>
      <c r="H60" s="66">
        <v>17</v>
      </c>
      <c r="I60" s="66">
        <v>18</v>
      </c>
      <c r="J60" s="66">
        <v>18</v>
      </c>
    </row>
    <row r="61" spans="2:10" ht="31.5" x14ac:dyDescent="0.15">
      <c r="D61" s="77" t="s">
        <v>775</v>
      </c>
      <c r="E61" s="75">
        <v>24</v>
      </c>
      <c r="F61" s="78">
        <v>25</v>
      </c>
      <c r="G61" s="78">
        <v>25</v>
      </c>
      <c r="H61" s="78">
        <v>26</v>
      </c>
      <c r="I61" s="78">
        <v>28</v>
      </c>
      <c r="J61" s="66">
        <v>28</v>
      </c>
    </row>
    <row r="62" spans="2:10" x14ac:dyDescent="0.2">
      <c r="C62" s="66" t="s">
        <v>818</v>
      </c>
      <c r="D62" s="77"/>
      <c r="E62" s="75">
        <v>73</v>
      </c>
      <c r="F62" s="78">
        <v>73</v>
      </c>
      <c r="G62" s="78">
        <v>73</v>
      </c>
      <c r="H62" s="78">
        <v>73</v>
      </c>
      <c r="I62" s="78">
        <v>73</v>
      </c>
      <c r="J62" s="66">
        <v>73</v>
      </c>
    </row>
    <row r="63" spans="2:10" x14ac:dyDescent="0.2">
      <c r="D63" s="77" t="s">
        <v>209</v>
      </c>
      <c r="E63" s="295" t="s">
        <v>322</v>
      </c>
      <c r="F63" s="78" t="s">
        <v>322</v>
      </c>
      <c r="G63" s="78" t="s">
        <v>322</v>
      </c>
      <c r="H63" s="78" t="s">
        <v>322</v>
      </c>
      <c r="I63" s="78" t="s">
        <v>322</v>
      </c>
      <c r="J63" s="64" t="s">
        <v>322</v>
      </c>
    </row>
    <row r="64" spans="2:10" ht="31.5" x14ac:dyDescent="0.15">
      <c r="D64" s="77" t="s">
        <v>776</v>
      </c>
      <c r="E64" s="75">
        <v>73</v>
      </c>
      <c r="F64" s="78">
        <v>73</v>
      </c>
      <c r="G64" s="78">
        <v>73</v>
      </c>
      <c r="H64" s="78">
        <v>73</v>
      </c>
      <c r="I64" s="78">
        <v>73</v>
      </c>
      <c r="J64" s="66">
        <v>73</v>
      </c>
    </row>
    <row r="65" spans="1:10" x14ac:dyDescent="0.2">
      <c r="C65" s="74" t="s">
        <v>210</v>
      </c>
      <c r="D65" s="73"/>
      <c r="E65" s="78" t="s">
        <v>322</v>
      </c>
      <c r="F65" s="78" t="s">
        <v>322</v>
      </c>
      <c r="G65" s="78" t="s">
        <v>322</v>
      </c>
      <c r="H65" s="78" t="s">
        <v>322</v>
      </c>
      <c r="I65" s="78" t="s">
        <v>322</v>
      </c>
      <c r="J65" s="64" t="s">
        <v>322</v>
      </c>
    </row>
    <row r="66" spans="1:10" ht="20.25" x14ac:dyDescent="0.2">
      <c r="C66" s="74" t="s">
        <v>777</v>
      </c>
      <c r="D66" s="73"/>
      <c r="E66" s="75">
        <v>134</v>
      </c>
      <c r="F66" s="75">
        <v>134</v>
      </c>
      <c r="G66" s="75">
        <v>132</v>
      </c>
      <c r="H66" s="66">
        <v>138</v>
      </c>
      <c r="I66" s="66">
        <v>143</v>
      </c>
      <c r="J66" s="66">
        <v>143</v>
      </c>
    </row>
    <row r="67" spans="1:10" ht="18" thickBot="1" x14ac:dyDescent="0.2">
      <c r="B67" s="79"/>
      <c r="C67" s="79"/>
      <c r="D67" s="80"/>
      <c r="E67" s="79"/>
      <c r="F67" s="79"/>
      <c r="G67" s="79"/>
      <c r="H67" s="79"/>
      <c r="I67" s="79"/>
      <c r="J67" s="79"/>
    </row>
    <row r="68" spans="1:10" x14ac:dyDescent="0.2">
      <c r="E68" s="74" t="s">
        <v>619</v>
      </c>
    </row>
    <row r="69" spans="1:10" x14ac:dyDescent="0.2">
      <c r="E69" s="74"/>
    </row>
    <row r="73" spans="1:10" x14ac:dyDescent="0.2">
      <c r="A73" s="74"/>
    </row>
  </sheetData>
  <mergeCells count="15">
    <mergeCell ref="C40:D40"/>
    <mergeCell ref="C41:D41"/>
    <mergeCell ref="C42:D42"/>
    <mergeCell ref="B6:J6"/>
    <mergeCell ref="E8:E9"/>
    <mergeCell ref="E20:E21"/>
    <mergeCell ref="H20:H21"/>
    <mergeCell ref="E32:E33"/>
    <mergeCell ref="H32:H33"/>
    <mergeCell ref="C16:D16"/>
    <mergeCell ref="C17:D17"/>
    <mergeCell ref="C18:D18"/>
    <mergeCell ref="C28:D28"/>
    <mergeCell ref="C29:D29"/>
    <mergeCell ref="C30:D30"/>
  </mergeCells>
  <phoneticPr fontId="2"/>
  <pageMargins left="0.78740157480314965" right="0.78740157480314965" top="0.98425196850393704" bottom="0.59055118110236227" header="0.51181102362204722" footer="0.51181102362204722"/>
  <pageSetup paperSize="9" scale="66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99F2C-73B0-4372-9982-84B1F2FA42AD}">
  <sheetPr>
    <tabColor theme="3"/>
    <pageSetUpPr autoPageBreaks="0" fitToPage="1"/>
  </sheetPr>
  <dimension ref="A1:T83"/>
  <sheetViews>
    <sheetView view="pageBreakPreview" zoomScale="75" zoomScaleNormal="75" zoomScaleSheetLayoutView="75" workbookViewId="0"/>
  </sheetViews>
  <sheetFormatPr defaultColWidth="12.125" defaultRowHeight="17.25" x14ac:dyDescent="0.15"/>
  <cols>
    <col min="1" max="1" width="13.375" style="12" customWidth="1"/>
    <col min="2" max="2" width="13.75" style="12" customWidth="1"/>
    <col min="3" max="3" width="13.625" style="12" customWidth="1"/>
    <col min="4" max="11" width="13.875" style="12" customWidth="1"/>
    <col min="12" max="16384" width="12.125" style="12"/>
  </cols>
  <sheetData>
    <row r="1" spans="1:11" x14ac:dyDescent="0.2">
      <c r="A1" s="18"/>
    </row>
    <row r="6" spans="1:11" x14ac:dyDescent="0.2">
      <c r="B6" s="418" t="s">
        <v>430</v>
      </c>
      <c r="C6" s="418"/>
      <c r="D6" s="418"/>
      <c r="E6" s="418"/>
      <c r="F6" s="418"/>
      <c r="G6" s="418"/>
      <c r="H6" s="418"/>
      <c r="I6" s="418"/>
      <c r="J6" s="418"/>
      <c r="K6" s="418"/>
    </row>
    <row r="7" spans="1:11" ht="18" thickBot="1" x14ac:dyDescent="0.25">
      <c r="B7" s="34"/>
      <c r="C7" s="34"/>
      <c r="D7" s="81" t="s">
        <v>431</v>
      </c>
      <c r="E7" s="34"/>
      <c r="F7" s="34"/>
      <c r="G7" s="34"/>
      <c r="H7" s="34"/>
      <c r="I7" s="34"/>
    </row>
    <row r="8" spans="1:11" x14ac:dyDescent="0.15">
      <c r="C8" s="14"/>
      <c r="D8" s="7"/>
      <c r="E8" s="82"/>
      <c r="F8" s="82"/>
      <c r="G8" s="82"/>
      <c r="H8" s="419" t="s">
        <v>435</v>
      </c>
      <c r="I8" s="131"/>
    </row>
    <row r="9" spans="1:11" x14ac:dyDescent="0.2">
      <c r="C9" s="14"/>
      <c r="D9" s="89" t="s">
        <v>432</v>
      </c>
      <c r="E9" s="7" t="s">
        <v>262</v>
      </c>
      <c r="F9" s="422" t="s">
        <v>433</v>
      </c>
      <c r="G9" s="422" t="s">
        <v>434</v>
      </c>
      <c r="H9" s="420"/>
      <c r="I9" s="18" t="s">
        <v>10</v>
      </c>
    </row>
    <row r="10" spans="1:11" x14ac:dyDescent="0.2">
      <c r="B10" s="82"/>
      <c r="C10" s="36"/>
      <c r="D10" s="83" t="s">
        <v>371</v>
      </c>
      <c r="E10" s="132" t="s">
        <v>261</v>
      </c>
      <c r="F10" s="421"/>
      <c r="G10" s="421"/>
      <c r="H10" s="421"/>
      <c r="I10" s="133" t="s">
        <v>11</v>
      </c>
    </row>
    <row r="11" spans="1:11" x14ac:dyDescent="0.15">
      <c r="C11" s="3"/>
      <c r="D11" s="7"/>
    </row>
    <row r="12" spans="1:11" x14ac:dyDescent="0.2">
      <c r="B12" s="16" t="s">
        <v>194</v>
      </c>
      <c r="C12" s="5" t="s">
        <v>199</v>
      </c>
      <c r="D12" s="7">
        <v>316</v>
      </c>
      <c r="E12" s="134" t="s">
        <v>519</v>
      </c>
      <c r="F12" s="12">
        <v>15</v>
      </c>
      <c r="G12" s="12">
        <v>247</v>
      </c>
      <c r="H12" s="88">
        <v>54</v>
      </c>
      <c r="I12" s="88">
        <v>2442</v>
      </c>
    </row>
    <row r="13" spans="1:11" x14ac:dyDescent="0.2">
      <c r="B13" s="16" t="s">
        <v>195</v>
      </c>
      <c r="C13" s="5" t="s">
        <v>200</v>
      </c>
      <c r="D13" s="7">
        <v>318</v>
      </c>
      <c r="E13" s="134" t="s">
        <v>519</v>
      </c>
      <c r="F13" s="12">
        <v>14</v>
      </c>
      <c r="G13" s="12">
        <v>249</v>
      </c>
      <c r="H13" s="88">
        <v>55</v>
      </c>
      <c r="I13" s="8">
        <v>2916</v>
      </c>
    </row>
    <row r="14" spans="1:11" x14ac:dyDescent="0.2">
      <c r="B14" s="16" t="s">
        <v>198</v>
      </c>
      <c r="C14" s="5" t="s">
        <v>201</v>
      </c>
      <c r="D14" s="7">
        <v>317</v>
      </c>
      <c r="E14" s="134" t="s">
        <v>519</v>
      </c>
      <c r="F14" s="12">
        <v>14</v>
      </c>
      <c r="G14" s="12">
        <v>249</v>
      </c>
      <c r="H14" s="88">
        <v>54</v>
      </c>
      <c r="I14" s="8">
        <v>2653</v>
      </c>
    </row>
    <row r="15" spans="1:11" x14ac:dyDescent="0.2">
      <c r="B15" s="16" t="s">
        <v>270</v>
      </c>
      <c r="C15" s="5" t="s">
        <v>271</v>
      </c>
      <c r="D15" s="7">
        <v>317</v>
      </c>
      <c r="E15" s="17">
        <v>263</v>
      </c>
      <c r="F15" s="134" t="s">
        <v>519</v>
      </c>
      <c r="G15" s="134" t="s">
        <v>519</v>
      </c>
      <c r="H15" s="8">
        <v>54</v>
      </c>
      <c r="I15" s="8">
        <v>2637</v>
      </c>
    </row>
    <row r="16" spans="1:11" x14ac:dyDescent="0.2">
      <c r="B16" s="16" t="s">
        <v>369</v>
      </c>
      <c r="C16" s="5" t="s">
        <v>436</v>
      </c>
      <c r="D16" s="7">
        <v>317</v>
      </c>
      <c r="E16" s="17">
        <v>263</v>
      </c>
      <c r="F16" s="134" t="s">
        <v>519</v>
      </c>
      <c r="G16" s="134" t="s">
        <v>519</v>
      </c>
      <c r="H16" s="8">
        <v>54</v>
      </c>
      <c r="I16" s="8">
        <v>2628</v>
      </c>
    </row>
    <row r="17" spans="2:20" x14ac:dyDescent="0.2">
      <c r="B17" s="16"/>
      <c r="C17" s="5"/>
      <c r="D17" s="7"/>
      <c r="E17" s="17"/>
      <c r="F17" s="134"/>
      <c r="G17" s="134"/>
      <c r="H17" s="8"/>
      <c r="I17" s="8"/>
      <c r="O17" s="16"/>
      <c r="P17" s="17"/>
      <c r="Q17" s="134"/>
      <c r="R17" s="134"/>
      <c r="S17" s="8"/>
      <c r="T17" s="8"/>
    </row>
    <row r="18" spans="2:20" x14ac:dyDescent="0.2">
      <c r="B18" s="16" t="s">
        <v>437</v>
      </c>
      <c r="C18" s="5" t="s">
        <v>438</v>
      </c>
      <c r="D18" s="7">
        <v>316</v>
      </c>
      <c r="E18" s="17">
        <v>263</v>
      </c>
      <c r="F18" s="134" t="s">
        <v>519</v>
      </c>
      <c r="G18" s="134" t="s">
        <v>519</v>
      </c>
      <c r="H18" s="8">
        <v>53</v>
      </c>
      <c r="I18" s="8">
        <v>2626</v>
      </c>
      <c r="O18" s="16"/>
      <c r="P18" s="17"/>
      <c r="Q18" s="134"/>
      <c r="R18" s="134"/>
      <c r="S18" s="8"/>
      <c r="T18" s="8"/>
    </row>
    <row r="19" spans="2:20" x14ac:dyDescent="0.2">
      <c r="B19" s="16" t="s">
        <v>470</v>
      </c>
      <c r="C19" s="5" t="s">
        <v>471</v>
      </c>
      <c r="D19" s="7">
        <v>315</v>
      </c>
      <c r="E19" s="17">
        <v>263</v>
      </c>
      <c r="F19" s="134" t="s">
        <v>519</v>
      </c>
      <c r="G19" s="134" t="s">
        <v>519</v>
      </c>
      <c r="H19" s="8">
        <v>52</v>
      </c>
      <c r="I19" s="8">
        <v>2624</v>
      </c>
      <c r="O19" s="16"/>
      <c r="P19" s="17"/>
      <c r="Q19" s="134"/>
      <c r="R19" s="134"/>
      <c r="S19" s="8"/>
      <c r="T19" s="8"/>
    </row>
    <row r="20" spans="2:20" x14ac:dyDescent="0.2">
      <c r="B20" s="16" t="s">
        <v>520</v>
      </c>
      <c r="C20" s="5" t="s">
        <v>521</v>
      </c>
      <c r="D20" s="7">
        <v>314</v>
      </c>
      <c r="E20" s="17">
        <v>263</v>
      </c>
      <c r="F20" s="134" t="s">
        <v>519</v>
      </c>
      <c r="G20" s="134" t="s">
        <v>519</v>
      </c>
      <c r="H20" s="8">
        <v>51</v>
      </c>
      <c r="I20" s="8">
        <v>2617</v>
      </c>
      <c r="O20" s="16"/>
      <c r="P20" s="17"/>
      <c r="Q20" s="134"/>
      <c r="R20" s="134"/>
      <c r="S20" s="8"/>
      <c r="T20" s="8"/>
    </row>
    <row r="21" spans="2:20" x14ac:dyDescent="0.2">
      <c r="B21" s="16" t="s">
        <v>622</v>
      </c>
      <c r="C21" s="5" t="s">
        <v>621</v>
      </c>
      <c r="D21" s="7">
        <v>313</v>
      </c>
      <c r="E21" s="17">
        <v>263</v>
      </c>
      <c r="F21" s="84" t="s">
        <v>519</v>
      </c>
      <c r="G21" s="84" t="s">
        <v>519</v>
      </c>
      <c r="H21" s="8">
        <v>50</v>
      </c>
      <c r="I21" s="8">
        <v>2615</v>
      </c>
      <c r="O21" s="16"/>
      <c r="P21" s="17"/>
      <c r="Q21" s="134"/>
      <c r="R21" s="134"/>
      <c r="S21" s="8"/>
      <c r="T21" s="8"/>
    </row>
    <row r="22" spans="2:20" x14ac:dyDescent="0.2">
      <c r="B22" s="16" t="s">
        <v>931</v>
      </c>
      <c r="C22" s="5" t="s">
        <v>650</v>
      </c>
      <c r="D22" s="7">
        <v>310</v>
      </c>
      <c r="E22" s="17">
        <v>263</v>
      </c>
      <c r="F22" s="134" t="s">
        <v>519</v>
      </c>
      <c r="G22" s="134" t="s">
        <v>519</v>
      </c>
      <c r="H22" s="8">
        <v>50</v>
      </c>
      <c r="I22" s="8">
        <v>2612</v>
      </c>
    </row>
    <row r="23" spans="2:20" x14ac:dyDescent="0.2">
      <c r="B23" s="16"/>
      <c r="C23" s="5"/>
      <c r="D23" s="7"/>
      <c r="E23" s="17"/>
      <c r="F23" s="134"/>
      <c r="G23" s="134"/>
      <c r="H23" s="8"/>
      <c r="I23" s="8"/>
    </row>
    <row r="24" spans="2:20" x14ac:dyDescent="0.2">
      <c r="B24" s="16" t="s">
        <v>762</v>
      </c>
      <c r="C24" s="5" t="s">
        <v>666</v>
      </c>
      <c r="D24" s="7">
        <v>317</v>
      </c>
      <c r="E24" s="17">
        <v>263</v>
      </c>
      <c r="F24" s="134" t="s">
        <v>519</v>
      </c>
      <c r="G24" s="134" t="s">
        <v>519</v>
      </c>
      <c r="H24" s="8">
        <v>54</v>
      </c>
      <c r="I24" s="8">
        <v>2576</v>
      </c>
    </row>
    <row r="25" spans="2:20" x14ac:dyDescent="0.2">
      <c r="B25" s="16" t="s">
        <v>932</v>
      </c>
      <c r="C25" s="5" t="s">
        <v>672</v>
      </c>
      <c r="D25" s="7">
        <v>317</v>
      </c>
      <c r="E25" s="17">
        <v>263</v>
      </c>
      <c r="F25" s="134" t="s">
        <v>519</v>
      </c>
      <c r="G25" s="134" t="s">
        <v>519</v>
      </c>
      <c r="H25" s="8">
        <v>54</v>
      </c>
      <c r="I25" s="8">
        <v>2573</v>
      </c>
    </row>
    <row r="26" spans="2:20" x14ac:dyDescent="0.2">
      <c r="B26" s="160" t="s">
        <v>933</v>
      </c>
      <c r="C26" s="74" t="s">
        <v>833</v>
      </c>
      <c r="D26" s="164">
        <v>317</v>
      </c>
      <c r="E26" s="111">
        <v>263</v>
      </c>
      <c r="F26" s="134" t="s">
        <v>519</v>
      </c>
      <c r="G26" s="134" t="s">
        <v>519</v>
      </c>
      <c r="H26" s="93">
        <v>54</v>
      </c>
      <c r="I26" s="93">
        <v>2565</v>
      </c>
    </row>
    <row r="27" spans="2:20" x14ac:dyDescent="0.2">
      <c r="B27" s="16"/>
      <c r="C27" s="5"/>
      <c r="D27" s="7"/>
      <c r="E27" s="17"/>
      <c r="F27" s="134"/>
      <c r="G27" s="134"/>
      <c r="H27" s="8"/>
      <c r="I27" s="8"/>
    </row>
    <row r="28" spans="2:20" x14ac:dyDescent="0.2">
      <c r="B28" s="160" t="s">
        <v>934</v>
      </c>
      <c r="C28" s="74" t="s">
        <v>862</v>
      </c>
      <c r="D28" s="164">
        <v>317</v>
      </c>
      <c r="E28" s="111">
        <v>263</v>
      </c>
      <c r="F28" s="134" t="s">
        <v>519</v>
      </c>
      <c r="G28" s="134" t="s">
        <v>519</v>
      </c>
      <c r="H28" s="93">
        <v>54</v>
      </c>
      <c r="I28" s="93">
        <v>2528</v>
      </c>
    </row>
    <row r="29" spans="2:20" ht="18" thickBot="1" x14ac:dyDescent="0.25">
      <c r="B29" s="317"/>
      <c r="C29" s="318"/>
      <c r="D29" s="320"/>
      <c r="E29" s="321"/>
      <c r="F29" s="34"/>
      <c r="G29" s="34"/>
      <c r="H29" s="321"/>
      <c r="I29" s="321"/>
    </row>
    <row r="30" spans="2:20" x14ac:dyDescent="0.15">
      <c r="D30" s="12" t="s">
        <v>664</v>
      </c>
    </row>
    <row r="31" spans="2:20" x14ac:dyDescent="0.15">
      <c r="D31" s="12" t="s">
        <v>939</v>
      </c>
    </row>
    <row r="32" spans="2:20" x14ac:dyDescent="0.2">
      <c r="D32" s="18" t="s">
        <v>937</v>
      </c>
    </row>
    <row r="33" spans="2:11" x14ac:dyDescent="0.2">
      <c r="C33" s="18"/>
      <c r="D33" s="12" t="s">
        <v>938</v>
      </c>
    </row>
    <row r="35" spans="2:11" s="14" customFormat="1" ht="18" thickBot="1" x14ac:dyDescent="0.25">
      <c r="B35" s="49"/>
      <c r="C35" s="49"/>
      <c r="D35" s="135" t="s">
        <v>842</v>
      </c>
      <c r="E35" s="49"/>
      <c r="F35" s="49"/>
      <c r="G35" s="49"/>
      <c r="H35" s="49"/>
      <c r="I35" s="49"/>
      <c r="J35" s="49"/>
      <c r="K35" s="31" t="s">
        <v>12</v>
      </c>
    </row>
    <row r="36" spans="2:11" s="14" customFormat="1" x14ac:dyDescent="0.15">
      <c r="D36" s="35"/>
      <c r="E36" s="36"/>
      <c r="F36" s="36"/>
      <c r="G36" s="36"/>
      <c r="H36" s="36"/>
      <c r="I36" s="36"/>
      <c r="J36" s="36"/>
      <c r="K36" s="36"/>
    </row>
    <row r="37" spans="2:11" s="14" customFormat="1" x14ac:dyDescent="0.2">
      <c r="D37" s="37" t="s">
        <v>439</v>
      </c>
      <c r="E37" s="423" t="s">
        <v>440</v>
      </c>
      <c r="F37" s="358"/>
      <c r="G37" s="424" t="s">
        <v>444</v>
      </c>
      <c r="H37" s="424" t="s">
        <v>218</v>
      </c>
      <c r="I37" s="424" t="s">
        <v>219</v>
      </c>
      <c r="J37" s="424" t="s">
        <v>445</v>
      </c>
      <c r="K37" s="359" t="s">
        <v>446</v>
      </c>
    </row>
    <row r="38" spans="2:11" s="14" customFormat="1" x14ac:dyDescent="0.2">
      <c r="B38" s="36"/>
      <c r="C38" s="36"/>
      <c r="D38" s="136" t="s">
        <v>441</v>
      </c>
      <c r="E38" s="39" t="s">
        <v>442</v>
      </c>
      <c r="F38" s="39" t="s">
        <v>443</v>
      </c>
      <c r="G38" s="425"/>
      <c r="H38" s="425"/>
      <c r="I38" s="425"/>
      <c r="J38" s="425"/>
      <c r="K38" s="360"/>
    </row>
    <row r="39" spans="2:11" s="3" customFormat="1" x14ac:dyDescent="0.15">
      <c r="D39" s="2"/>
    </row>
    <row r="40" spans="2:11" s="3" customFormat="1" x14ac:dyDescent="0.2">
      <c r="B40" s="18" t="s">
        <v>935</v>
      </c>
      <c r="C40" s="5" t="s">
        <v>199</v>
      </c>
      <c r="D40" s="2">
        <v>136277</v>
      </c>
      <c r="E40" s="1">
        <v>57853</v>
      </c>
      <c r="F40" s="1">
        <v>5723</v>
      </c>
      <c r="G40" s="1">
        <v>35619</v>
      </c>
      <c r="H40" s="1">
        <v>4191</v>
      </c>
      <c r="I40" s="1">
        <v>72</v>
      </c>
      <c r="J40" s="1">
        <v>31336</v>
      </c>
      <c r="K40" s="1">
        <v>1483</v>
      </c>
    </row>
    <row r="41" spans="2:11" s="3" customFormat="1" x14ac:dyDescent="0.2">
      <c r="B41" s="18" t="s">
        <v>195</v>
      </c>
      <c r="C41" s="5" t="s">
        <v>200</v>
      </c>
      <c r="D41" s="2">
        <v>146049</v>
      </c>
      <c r="E41" s="1">
        <v>57477</v>
      </c>
      <c r="F41" s="1">
        <v>6640</v>
      </c>
      <c r="G41" s="1">
        <v>45250</v>
      </c>
      <c r="H41" s="1">
        <v>5124</v>
      </c>
      <c r="I41" s="1">
        <v>111</v>
      </c>
      <c r="J41" s="1">
        <v>31195</v>
      </c>
      <c r="K41" s="1">
        <v>252</v>
      </c>
    </row>
    <row r="42" spans="2:11" s="3" customFormat="1" x14ac:dyDescent="0.2">
      <c r="B42" s="18" t="s">
        <v>198</v>
      </c>
      <c r="C42" s="5" t="s">
        <v>201</v>
      </c>
      <c r="D42" s="2">
        <v>114387</v>
      </c>
      <c r="E42" s="1">
        <v>46828</v>
      </c>
      <c r="F42" s="1">
        <v>4209</v>
      </c>
      <c r="G42" s="1">
        <v>33897</v>
      </c>
      <c r="H42" s="1">
        <v>2518</v>
      </c>
      <c r="I42" s="1">
        <v>114</v>
      </c>
      <c r="J42" s="1">
        <v>26197</v>
      </c>
      <c r="K42" s="1">
        <v>623</v>
      </c>
    </row>
    <row r="43" spans="2:11" s="3" customFormat="1" x14ac:dyDescent="0.2">
      <c r="B43" s="18" t="s">
        <v>270</v>
      </c>
      <c r="C43" s="5" t="s">
        <v>271</v>
      </c>
      <c r="D43" s="2">
        <v>98043</v>
      </c>
      <c r="E43" s="1">
        <v>37590</v>
      </c>
      <c r="F43" s="1">
        <v>3514</v>
      </c>
      <c r="G43" s="1">
        <v>32125</v>
      </c>
      <c r="H43" s="1">
        <v>1665</v>
      </c>
      <c r="I43" s="1">
        <v>104</v>
      </c>
      <c r="J43" s="1">
        <v>22654</v>
      </c>
      <c r="K43" s="1">
        <v>391</v>
      </c>
    </row>
    <row r="44" spans="2:11" s="3" customFormat="1" x14ac:dyDescent="0.2">
      <c r="B44" s="18" t="s">
        <v>369</v>
      </c>
      <c r="C44" s="5" t="s">
        <v>436</v>
      </c>
      <c r="D44" s="2">
        <v>95889</v>
      </c>
      <c r="E44" s="1">
        <v>42426</v>
      </c>
      <c r="F44" s="1">
        <v>4357</v>
      </c>
      <c r="G44" s="1">
        <v>28987</v>
      </c>
      <c r="H44" s="1">
        <v>1341</v>
      </c>
      <c r="I44" s="1">
        <v>113</v>
      </c>
      <c r="J44" s="1">
        <v>18127</v>
      </c>
      <c r="K44" s="1">
        <v>538</v>
      </c>
    </row>
    <row r="45" spans="2:11" s="3" customFormat="1" x14ac:dyDescent="0.2">
      <c r="B45" s="18"/>
      <c r="C45" s="5"/>
      <c r="D45" s="2"/>
      <c r="E45" s="1"/>
      <c r="F45" s="1"/>
      <c r="G45" s="1"/>
      <c r="H45" s="1"/>
      <c r="I45" s="1"/>
      <c r="J45" s="1"/>
      <c r="K45" s="1"/>
    </row>
    <row r="46" spans="2:11" s="3" customFormat="1" x14ac:dyDescent="0.2">
      <c r="B46" s="18" t="s">
        <v>437</v>
      </c>
      <c r="C46" s="5" t="s">
        <v>438</v>
      </c>
      <c r="D46" s="2">
        <v>92550</v>
      </c>
      <c r="E46" s="1">
        <v>40039</v>
      </c>
      <c r="F46" s="1">
        <v>4395</v>
      </c>
      <c r="G46" s="1">
        <v>28861</v>
      </c>
      <c r="H46" s="1">
        <v>1316</v>
      </c>
      <c r="I46" s="1">
        <v>110</v>
      </c>
      <c r="J46" s="1">
        <v>17498</v>
      </c>
      <c r="K46" s="1">
        <v>331</v>
      </c>
    </row>
    <row r="47" spans="2:11" s="3" customFormat="1" x14ac:dyDescent="0.2">
      <c r="B47" s="18" t="s">
        <v>470</v>
      </c>
      <c r="C47" s="5" t="s">
        <v>471</v>
      </c>
      <c r="D47" s="2">
        <f>SUM(E47:K47)</f>
        <v>86300</v>
      </c>
      <c r="E47" s="1">
        <v>35909</v>
      </c>
      <c r="F47" s="1">
        <v>4138</v>
      </c>
      <c r="G47" s="1">
        <v>28087</v>
      </c>
      <c r="H47" s="1">
        <v>1271</v>
      </c>
      <c r="I47" s="1">
        <v>108</v>
      </c>
      <c r="J47" s="1">
        <v>16312</v>
      </c>
      <c r="K47" s="1">
        <v>475</v>
      </c>
    </row>
    <row r="48" spans="2:11" s="3" customFormat="1" x14ac:dyDescent="0.2">
      <c r="B48" s="18" t="s">
        <v>520</v>
      </c>
      <c r="C48" s="5" t="s">
        <v>521</v>
      </c>
      <c r="D48" s="2">
        <v>75473</v>
      </c>
      <c r="E48" s="1">
        <v>30420</v>
      </c>
      <c r="F48" s="1">
        <v>2837</v>
      </c>
      <c r="G48" s="1">
        <v>25765</v>
      </c>
      <c r="H48" s="1">
        <v>825</v>
      </c>
      <c r="I48" s="1">
        <v>71</v>
      </c>
      <c r="J48" s="1">
        <v>15109</v>
      </c>
      <c r="K48" s="1">
        <v>446</v>
      </c>
    </row>
    <row r="49" spans="2:11" s="3" customFormat="1" x14ac:dyDescent="0.2">
      <c r="B49" s="18" t="s">
        <v>622</v>
      </c>
      <c r="C49" s="5" t="s">
        <v>621</v>
      </c>
      <c r="D49" s="2">
        <v>71389</v>
      </c>
      <c r="E49" s="1">
        <v>29449</v>
      </c>
      <c r="F49" s="1">
        <v>2850</v>
      </c>
      <c r="G49" s="1">
        <v>24235</v>
      </c>
      <c r="H49" s="1">
        <v>800</v>
      </c>
      <c r="I49" s="1">
        <v>79</v>
      </c>
      <c r="J49" s="1">
        <v>13594</v>
      </c>
      <c r="K49" s="1">
        <v>382</v>
      </c>
    </row>
    <row r="50" spans="2:11" s="3" customFormat="1" x14ac:dyDescent="0.2">
      <c r="B50" s="18"/>
      <c r="C50" s="5"/>
      <c r="D50" s="2"/>
      <c r="E50" s="1"/>
      <c r="F50" s="1"/>
      <c r="G50" s="1"/>
      <c r="H50" s="1"/>
      <c r="I50" s="1"/>
      <c r="J50" s="1"/>
      <c r="K50" s="1"/>
    </row>
    <row r="51" spans="2:11" s="3" customFormat="1" x14ac:dyDescent="0.2">
      <c r="B51" s="18" t="s">
        <v>931</v>
      </c>
      <c r="C51" s="5" t="s">
        <v>650</v>
      </c>
      <c r="D51" s="2">
        <v>64760</v>
      </c>
      <c r="E51" s="1">
        <v>27534</v>
      </c>
      <c r="F51" s="1">
        <v>2855</v>
      </c>
      <c r="G51" s="1">
        <v>21380</v>
      </c>
      <c r="H51" s="1">
        <v>706</v>
      </c>
      <c r="I51" s="1">
        <v>72</v>
      </c>
      <c r="J51" s="1">
        <v>12158</v>
      </c>
      <c r="K51" s="1">
        <v>55</v>
      </c>
    </row>
    <row r="52" spans="2:11" s="3" customFormat="1" ht="18" thickBot="1" x14ac:dyDescent="0.25">
      <c r="B52" s="4"/>
      <c r="C52" s="4"/>
      <c r="D52" s="63"/>
      <c r="E52" s="4"/>
      <c r="F52" s="4"/>
      <c r="G52" s="4"/>
      <c r="H52" s="4"/>
      <c r="I52" s="4"/>
      <c r="J52" s="4"/>
      <c r="K52" s="137"/>
    </row>
    <row r="53" spans="2:11" s="3" customFormat="1" x14ac:dyDescent="0.2">
      <c r="D53" s="29" t="s">
        <v>13</v>
      </c>
      <c r="E53" s="6"/>
      <c r="F53" s="6"/>
      <c r="G53" s="6"/>
      <c r="H53" s="29" t="s">
        <v>651</v>
      </c>
      <c r="I53" s="6"/>
      <c r="J53" s="6"/>
      <c r="K53" s="6"/>
    </row>
    <row r="54" spans="2:11" s="3" customFormat="1" x14ac:dyDescent="0.2">
      <c r="B54" s="6"/>
      <c r="C54" s="6"/>
      <c r="D54" s="87" t="s">
        <v>90</v>
      </c>
      <c r="E54" s="30" t="s">
        <v>447</v>
      </c>
      <c r="F54" s="30" t="s">
        <v>837</v>
      </c>
      <c r="G54" s="30" t="s">
        <v>448</v>
      </c>
      <c r="H54" s="87" t="s">
        <v>90</v>
      </c>
      <c r="I54" s="30" t="s">
        <v>449</v>
      </c>
      <c r="J54" s="30" t="s">
        <v>450</v>
      </c>
      <c r="K54" s="30" t="s">
        <v>447</v>
      </c>
    </row>
    <row r="55" spans="2:11" s="3" customFormat="1" x14ac:dyDescent="0.15">
      <c r="D55" s="2"/>
    </row>
    <row r="56" spans="2:11" s="3" customFormat="1" x14ac:dyDescent="0.2">
      <c r="B56" s="18" t="s">
        <v>935</v>
      </c>
      <c r="C56" s="5" t="s">
        <v>199</v>
      </c>
      <c r="D56" s="2">
        <v>4380</v>
      </c>
      <c r="E56" s="1">
        <v>1966</v>
      </c>
      <c r="F56" s="1">
        <v>2271</v>
      </c>
      <c r="G56" s="1">
        <v>142</v>
      </c>
      <c r="H56" s="3">
        <v>1193</v>
      </c>
      <c r="I56" s="1">
        <v>1146</v>
      </c>
      <c r="J56" s="1">
        <v>25</v>
      </c>
      <c r="K56" s="1">
        <v>22</v>
      </c>
    </row>
    <row r="57" spans="2:11" s="3" customFormat="1" x14ac:dyDescent="0.2">
      <c r="B57" s="18" t="s">
        <v>195</v>
      </c>
      <c r="C57" s="5" t="s">
        <v>200</v>
      </c>
      <c r="D57" s="2">
        <v>3290</v>
      </c>
      <c r="E57" s="1">
        <v>1186</v>
      </c>
      <c r="F57" s="1">
        <v>1986</v>
      </c>
      <c r="G57" s="1">
        <v>118</v>
      </c>
      <c r="H57" s="3">
        <v>1526</v>
      </c>
      <c r="I57" s="1">
        <v>1510</v>
      </c>
      <c r="J57" s="1">
        <v>13</v>
      </c>
      <c r="K57" s="138">
        <v>3</v>
      </c>
    </row>
    <row r="58" spans="2:11" s="3" customFormat="1" x14ac:dyDescent="0.2">
      <c r="B58" s="18" t="s">
        <v>198</v>
      </c>
      <c r="C58" s="5" t="s">
        <v>201</v>
      </c>
      <c r="D58" s="2">
        <v>2679</v>
      </c>
      <c r="E58" s="1">
        <v>702</v>
      </c>
      <c r="F58" s="1">
        <v>1892</v>
      </c>
      <c r="G58" s="1">
        <v>84</v>
      </c>
      <c r="H58" s="3">
        <v>6977</v>
      </c>
      <c r="I58" s="1">
        <v>6700</v>
      </c>
      <c r="J58" s="1">
        <v>36</v>
      </c>
      <c r="K58" s="62">
        <v>241</v>
      </c>
    </row>
    <row r="59" spans="2:11" s="3" customFormat="1" x14ac:dyDescent="0.2">
      <c r="B59" s="18" t="s">
        <v>270</v>
      </c>
      <c r="C59" s="5" t="s">
        <v>271</v>
      </c>
      <c r="D59" s="2">
        <v>1984</v>
      </c>
      <c r="E59" s="1">
        <v>332</v>
      </c>
      <c r="F59" s="1">
        <v>1600</v>
      </c>
      <c r="G59" s="1">
        <v>52</v>
      </c>
      <c r="H59" s="9">
        <v>14766</v>
      </c>
      <c r="I59" s="134" t="s">
        <v>519</v>
      </c>
      <c r="J59" s="134" t="s">
        <v>519</v>
      </c>
      <c r="K59" s="134" t="s">
        <v>519</v>
      </c>
    </row>
    <row r="60" spans="2:11" s="3" customFormat="1" x14ac:dyDescent="0.2">
      <c r="B60" s="18" t="s">
        <v>369</v>
      </c>
      <c r="C60" s="5" t="s">
        <v>436</v>
      </c>
      <c r="D60" s="2">
        <v>2780</v>
      </c>
      <c r="E60" s="1">
        <v>275</v>
      </c>
      <c r="F60" s="1">
        <v>2471</v>
      </c>
      <c r="G60" s="1">
        <v>34</v>
      </c>
      <c r="H60" s="1">
        <v>19178</v>
      </c>
      <c r="I60" s="134" t="s">
        <v>519</v>
      </c>
      <c r="J60" s="134" t="s">
        <v>519</v>
      </c>
      <c r="K60" s="134" t="s">
        <v>519</v>
      </c>
    </row>
    <row r="61" spans="2:11" s="3" customFormat="1" x14ac:dyDescent="0.2">
      <c r="B61" s="18"/>
      <c r="C61" s="5"/>
      <c r="D61" s="2"/>
      <c r="E61" s="1"/>
      <c r="F61" s="1"/>
      <c r="G61" s="1"/>
      <c r="H61" s="1"/>
      <c r="I61" s="134"/>
      <c r="J61" s="134"/>
      <c r="K61" s="134"/>
    </row>
    <row r="62" spans="2:11" s="3" customFormat="1" x14ac:dyDescent="0.2">
      <c r="B62" s="18" t="s">
        <v>437</v>
      </c>
      <c r="C62" s="5" t="s">
        <v>438</v>
      </c>
      <c r="D62" s="2">
        <v>2279</v>
      </c>
      <c r="E62" s="1">
        <v>250</v>
      </c>
      <c r="F62" s="1">
        <v>1993</v>
      </c>
      <c r="G62" s="1">
        <v>32</v>
      </c>
      <c r="H62" s="1">
        <v>18697</v>
      </c>
      <c r="I62" s="134" t="s">
        <v>519</v>
      </c>
      <c r="J62" s="134" t="s">
        <v>519</v>
      </c>
      <c r="K62" s="134" t="s">
        <v>519</v>
      </c>
    </row>
    <row r="63" spans="2:11" s="3" customFormat="1" x14ac:dyDescent="0.2">
      <c r="B63" s="18" t="s">
        <v>470</v>
      </c>
      <c r="C63" s="5" t="s">
        <v>471</v>
      </c>
      <c r="D63" s="2">
        <v>2065</v>
      </c>
      <c r="E63" s="1">
        <v>245</v>
      </c>
      <c r="F63" s="1">
        <v>1790</v>
      </c>
      <c r="G63" s="1">
        <v>30</v>
      </c>
      <c r="H63" s="1">
        <v>20400</v>
      </c>
      <c r="I63" s="134" t="s">
        <v>519</v>
      </c>
      <c r="J63" s="134" t="s">
        <v>519</v>
      </c>
      <c r="K63" s="134" t="s">
        <v>519</v>
      </c>
    </row>
    <row r="64" spans="2:11" s="3" customFormat="1" x14ac:dyDescent="0.2">
      <c r="B64" s="18" t="s">
        <v>520</v>
      </c>
      <c r="C64" s="5" t="s">
        <v>521</v>
      </c>
      <c r="D64" s="2">
        <v>1595</v>
      </c>
      <c r="E64" s="1">
        <v>149</v>
      </c>
      <c r="F64" s="1">
        <v>1426</v>
      </c>
      <c r="G64" s="1">
        <v>20</v>
      </c>
      <c r="H64" s="1">
        <v>17380</v>
      </c>
      <c r="I64" s="134" t="s">
        <v>519</v>
      </c>
      <c r="J64" s="134" t="s">
        <v>519</v>
      </c>
      <c r="K64" s="134" t="s">
        <v>519</v>
      </c>
    </row>
    <row r="65" spans="1:11" s="3" customFormat="1" x14ac:dyDescent="0.2">
      <c r="B65" s="18" t="s">
        <v>622</v>
      </c>
      <c r="C65" s="5" t="s">
        <v>621</v>
      </c>
      <c r="D65" s="2">
        <v>1285</v>
      </c>
      <c r="E65" s="1">
        <v>123</v>
      </c>
      <c r="F65" s="1">
        <v>1145</v>
      </c>
      <c r="G65" s="1">
        <v>17</v>
      </c>
      <c r="H65" s="1">
        <v>15785</v>
      </c>
      <c r="I65" s="134" t="s">
        <v>519</v>
      </c>
      <c r="J65" s="134" t="s">
        <v>519</v>
      </c>
      <c r="K65" s="134" t="s">
        <v>519</v>
      </c>
    </row>
    <row r="66" spans="1:11" s="3" customFormat="1" x14ac:dyDescent="0.2">
      <c r="B66" s="18"/>
      <c r="C66" s="5"/>
      <c r="D66" s="2"/>
      <c r="E66" s="1"/>
      <c r="F66" s="1"/>
      <c r="G66" s="1"/>
      <c r="H66" s="1"/>
      <c r="I66" s="10"/>
      <c r="J66" s="10"/>
      <c r="K66" s="10"/>
    </row>
    <row r="67" spans="1:11" s="3" customFormat="1" x14ac:dyDescent="0.2">
      <c r="B67" s="18" t="s">
        <v>931</v>
      </c>
      <c r="C67" s="5" t="s">
        <v>650</v>
      </c>
      <c r="D67" s="2">
        <v>774</v>
      </c>
      <c r="E67" s="1">
        <v>93</v>
      </c>
      <c r="F67" s="1">
        <v>669</v>
      </c>
      <c r="G67" s="1">
        <v>12</v>
      </c>
      <c r="H67" s="1">
        <v>15785</v>
      </c>
      <c r="I67" s="134" t="s">
        <v>519</v>
      </c>
      <c r="J67" s="134" t="s">
        <v>519</v>
      </c>
      <c r="K67" s="134" t="s">
        <v>519</v>
      </c>
    </row>
    <row r="68" spans="1:11" s="3" customFormat="1" ht="18" thickBot="1" x14ac:dyDescent="0.25">
      <c r="B68" s="4"/>
      <c r="C68" s="139"/>
      <c r="D68" s="63"/>
      <c r="E68" s="4"/>
      <c r="F68" s="4"/>
      <c r="G68" s="4"/>
      <c r="H68" s="4"/>
      <c r="I68" s="137"/>
      <c r="J68" s="137"/>
      <c r="K68" s="137"/>
    </row>
    <row r="69" spans="1:11" s="3" customFormat="1" x14ac:dyDescent="0.2">
      <c r="A69" s="5"/>
      <c r="D69" s="3" t="s">
        <v>668</v>
      </c>
      <c r="K69" s="32"/>
    </row>
    <row r="70" spans="1:11" s="3" customFormat="1" x14ac:dyDescent="0.15">
      <c r="D70" s="3" t="s">
        <v>669</v>
      </c>
    </row>
    <row r="71" spans="1:11" x14ac:dyDescent="0.2">
      <c r="B71" s="18"/>
      <c r="D71" s="12" t="s">
        <v>949</v>
      </c>
    </row>
    <row r="72" spans="1:11" s="3" customFormat="1" x14ac:dyDescent="0.15"/>
    <row r="73" spans="1:11" s="3" customFormat="1" ht="18" thickBot="1" x14ac:dyDescent="0.25">
      <c r="D73" s="194" t="s">
        <v>948</v>
      </c>
      <c r="F73" s="31" t="s">
        <v>665</v>
      </c>
      <c r="H73" s="41"/>
      <c r="I73" s="41"/>
      <c r="K73" s="41"/>
    </row>
    <row r="74" spans="1:11" s="3" customFormat="1" x14ac:dyDescent="0.15">
      <c r="B74" s="32"/>
      <c r="C74" s="32"/>
      <c r="D74" s="33"/>
      <c r="E74" s="32"/>
      <c r="F74" s="32"/>
    </row>
    <row r="75" spans="1:11" s="14" customFormat="1" x14ac:dyDescent="0.2">
      <c r="B75" s="18" t="s">
        <v>839</v>
      </c>
      <c r="C75" s="5" t="s">
        <v>667</v>
      </c>
      <c r="D75" s="347">
        <v>73643</v>
      </c>
    </row>
    <row r="76" spans="1:11" s="14" customFormat="1" x14ac:dyDescent="0.2">
      <c r="B76" s="18" t="s">
        <v>819</v>
      </c>
      <c r="C76" s="5" t="s">
        <v>673</v>
      </c>
      <c r="D76" s="347">
        <v>69003</v>
      </c>
    </row>
    <row r="77" spans="1:11" s="266" customFormat="1" x14ac:dyDescent="0.2">
      <c r="B77" s="90" t="s">
        <v>840</v>
      </c>
      <c r="C77" s="74" t="s">
        <v>834</v>
      </c>
      <c r="D77" s="347">
        <v>59585</v>
      </c>
    </row>
    <row r="78" spans="1:11" s="266" customFormat="1" x14ac:dyDescent="0.2">
      <c r="B78" s="90" t="s">
        <v>863</v>
      </c>
      <c r="C78" s="74" t="s">
        <v>862</v>
      </c>
      <c r="D78" s="347">
        <v>51773</v>
      </c>
    </row>
    <row r="79" spans="1:11" ht="18" thickBot="1" x14ac:dyDescent="0.25">
      <c r="B79" s="319"/>
      <c r="C79" s="318"/>
      <c r="D79" s="322"/>
      <c r="E79" s="34"/>
      <c r="F79" s="34"/>
    </row>
    <row r="80" spans="1:11" x14ac:dyDescent="0.15">
      <c r="D80" s="12" t="s">
        <v>936</v>
      </c>
    </row>
    <row r="81" spans="2:4" x14ac:dyDescent="0.2">
      <c r="B81" s="18"/>
      <c r="D81" s="12" t="s">
        <v>950</v>
      </c>
    </row>
    <row r="83" spans="2:4" s="14" customFormat="1" x14ac:dyDescent="0.15"/>
  </sheetData>
  <mergeCells count="10">
    <mergeCell ref="B6:K6"/>
    <mergeCell ref="H8:H10"/>
    <mergeCell ref="F9:F10"/>
    <mergeCell ref="G9:G10"/>
    <mergeCell ref="E37:F37"/>
    <mergeCell ref="G37:G38"/>
    <mergeCell ref="H37:H38"/>
    <mergeCell ref="I37:I38"/>
    <mergeCell ref="J37:J38"/>
    <mergeCell ref="K37:K38"/>
  </mergeCells>
  <phoneticPr fontId="2"/>
  <pageMargins left="0.78740157480314965" right="0.78740157480314965" top="0.98425196850393704" bottom="0.98425196850393704" header="0.51181102362204722" footer="0.51181102362204722"/>
  <pageSetup paperSize="9" scale="57" orientation="portrait" horizontalDpi="300" verticalDpi="300" r:id="rId1"/>
  <headerFooter alignWithMargins="0"/>
  <rowBreaks count="1" manualBreakCount="1">
    <brk id="74" min="1" max="10" man="1"/>
  </rowBreaks>
  <colBreaks count="1" manualBreakCount="1">
    <brk id="4" min="5" max="80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/>
    <pageSetUpPr fitToPage="1"/>
  </sheetPr>
  <dimension ref="A1:R81"/>
  <sheetViews>
    <sheetView view="pageBreakPreview" zoomScale="75" zoomScaleNormal="75" workbookViewId="0"/>
  </sheetViews>
  <sheetFormatPr defaultColWidth="12.125" defaultRowHeight="17.25" x14ac:dyDescent="0.15"/>
  <cols>
    <col min="1" max="1" width="13.375" style="66" customWidth="1"/>
    <col min="2" max="2" width="25.875" style="140" customWidth="1"/>
    <col min="3" max="3" width="15.25" style="66" customWidth="1"/>
    <col min="4" max="11" width="13.125" style="66" customWidth="1"/>
    <col min="12" max="18" width="12.125" style="66"/>
    <col min="19" max="19" width="14.625" style="66" bestFit="1" customWidth="1"/>
    <col min="20" max="22" width="14.625" style="66" customWidth="1"/>
    <col min="23" max="16384" width="12.125" style="66"/>
  </cols>
  <sheetData>
    <row r="1" spans="1:11" x14ac:dyDescent="0.2">
      <c r="A1" s="74"/>
    </row>
    <row r="6" spans="1:11" x14ac:dyDescent="0.15">
      <c r="B6" s="426" t="s">
        <v>451</v>
      </c>
      <c r="C6" s="426"/>
      <c r="D6" s="426"/>
      <c r="E6" s="426"/>
      <c r="F6" s="426"/>
      <c r="G6" s="426"/>
      <c r="H6" s="426"/>
      <c r="I6" s="426"/>
      <c r="J6" s="426"/>
      <c r="K6" s="426"/>
    </row>
    <row r="7" spans="1:11" ht="18" thickBot="1" x14ac:dyDescent="0.2">
      <c r="B7" s="427" t="s">
        <v>452</v>
      </c>
      <c r="C7" s="428"/>
      <c r="D7" s="428"/>
      <c r="E7" s="428"/>
      <c r="F7" s="428"/>
      <c r="G7" s="428"/>
      <c r="H7" s="428"/>
      <c r="I7" s="428"/>
      <c r="J7" s="428"/>
      <c r="K7" s="428"/>
    </row>
    <row r="8" spans="1:11" x14ac:dyDescent="0.2">
      <c r="C8" s="85"/>
      <c r="F8" s="216"/>
      <c r="G8" s="144"/>
      <c r="J8" s="108"/>
      <c r="K8" s="108"/>
    </row>
    <row r="9" spans="1:11" x14ac:dyDescent="0.2">
      <c r="C9" s="171" t="s">
        <v>14</v>
      </c>
      <c r="D9" s="106"/>
      <c r="E9" s="276"/>
      <c r="F9" s="74"/>
      <c r="G9" s="217" t="s">
        <v>453</v>
      </c>
      <c r="H9" s="108" t="s">
        <v>15</v>
      </c>
      <c r="I9" s="408" t="s">
        <v>16</v>
      </c>
      <c r="J9" s="429"/>
      <c r="K9" s="429"/>
    </row>
    <row r="10" spans="1:11" x14ac:dyDescent="0.2">
      <c r="C10" s="171" t="s">
        <v>17</v>
      </c>
      <c r="D10" s="218" t="s">
        <v>295</v>
      </c>
      <c r="E10" s="123" t="s">
        <v>454</v>
      </c>
      <c r="F10" s="108" t="s">
        <v>18</v>
      </c>
      <c r="G10" s="217"/>
      <c r="H10" s="108" t="s">
        <v>17</v>
      </c>
      <c r="I10" s="219" t="s">
        <v>455</v>
      </c>
      <c r="J10" s="219" t="s">
        <v>456</v>
      </c>
      <c r="K10" s="108" t="s">
        <v>457</v>
      </c>
    </row>
    <row r="11" spans="1:11" x14ac:dyDescent="0.2">
      <c r="B11" s="104"/>
      <c r="C11" s="124"/>
      <c r="D11" s="70" t="s">
        <v>296</v>
      </c>
      <c r="E11" s="70" t="s">
        <v>292</v>
      </c>
      <c r="F11" s="119"/>
      <c r="G11" s="70" t="s">
        <v>306</v>
      </c>
      <c r="H11" s="149"/>
      <c r="I11" s="70" t="s">
        <v>19</v>
      </c>
      <c r="J11" s="70" t="s">
        <v>19</v>
      </c>
      <c r="K11" s="246" t="s">
        <v>19</v>
      </c>
    </row>
    <row r="12" spans="1:11" x14ac:dyDescent="0.2">
      <c r="B12" s="220" t="s">
        <v>305</v>
      </c>
    </row>
    <row r="13" spans="1:11" x14ac:dyDescent="0.2">
      <c r="B13" s="221" t="s">
        <v>3</v>
      </c>
      <c r="C13" s="66">
        <v>400772</v>
      </c>
      <c r="D13" s="66">
        <v>400772</v>
      </c>
      <c r="E13" s="66">
        <v>271488</v>
      </c>
      <c r="F13" s="222" t="s">
        <v>372</v>
      </c>
      <c r="G13" s="222" t="s">
        <v>372</v>
      </c>
      <c r="H13" s="66">
        <v>8264</v>
      </c>
      <c r="I13" s="96">
        <v>382</v>
      </c>
      <c r="J13" s="222">
        <v>0</v>
      </c>
      <c r="K13" s="222" t="s">
        <v>372</v>
      </c>
    </row>
    <row r="14" spans="1:11" x14ac:dyDescent="0.2">
      <c r="B14" s="223" t="s">
        <v>940</v>
      </c>
      <c r="C14" s="66">
        <v>458283</v>
      </c>
      <c r="D14" s="96">
        <v>458283</v>
      </c>
      <c r="E14" s="96">
        <v>312578</v>
      </c>
      <c r="F14" s="222" t="s">
        <v>372</v>
      </c>
      <c r="G14" s="222" t="s">
        <v>372</v>
      </c>
      <c r="H14" s="96">
        <v>7087</v>
      </c>
      <c r="I14" s="96">
        <v>5493</v>
      </c>
      <c r="J14" s="222">
        <v>0</v>
      </c>
      <c r="K14" s="222" t="s">
        <v>372</v>
      </c>
    </row>
    <row r="15" spans="1:11" x14ac:dyDescent="0.2">
      <c r="B15" s="223" t="s">
        <v>941</v>
      </c>
      <c r="C15" s="66">
        <v>508625</v>
      </c>
      <c r="D15" s="96">
        <v>508625</v>
      </c>
      <c r="E15" s="96">
        <v>355266</v>
      </c>
      <c r="F15" s="222" t="s">
        <v>372</v>
      </c>
      <c r="G15" s="222" t="s">
        <v>372</v>
      </c>
      <c r="H15" s="96">
        <v>6468</v>
      </c>
      <c r="I15" s="96">
        <v>6199</v>
      </c>
      <c r="J15" s="213">
        <v>269</v>
      </c>
      <c r="K15" s="222" t="s">
        <v>372</v>
      </c>
    </row>
    <row r="16" spans="1:11" x14ac:dyDescent="0.2">
      <c r="B16" s="223" t="s">
        <v>1</v>
      </c>
      <c r="C16" s="66">
        <v>446862</v>
      </c>
      <c r="D16" s="66">
        <v>446849</v>
      </c>
      <c r="E16" s="66">
        <v>334843</v>
      </c>
      <c r="F16" s="72">
        <v>13</v>
      </c>
      <c r="G16" s="72">
        <v>72557</v>
      </c>
      <c r="H16" s="66">
        <v>5560</v>
      </c>
      <c r="I16" s="66">
        <v>4809</v>
      </c>
      <c r="J16" s="66">
        <v>533</v>
      </c>
      <c r="K16" s="213">
        <v>218</v>
      </c>
    </row>
    <row r="17" spans="2:18" x14ac:dyDescent="0.2">
      <c r="B17" s="223" t="s">
        <v>2</v>
      </c>
      <c r="C17" s="66">
        <v>389339</v>
      </c>
      <c r="D17" s="96">
        <v>389327</v>
      </c>
      <c r="E17" s="96">
        <v>303796</v>
      </c>
      <c r="F17" s="96">
        <v>12</v>
      </c>
      <c r="G17" s="66">
        <v>49096</v>
      </c>
      <c r="H17" s="96">
        <v>3097</v>
      </c>
      <c r="I17" s="96">
        <v>2486</v>
      </c>
      <c r="J17" s="96">
        <v>611</v>
      </c>
      <c r="K17" s="222">
        <v>0</v>
      </c>
    </row>
    <row r="18" spans="2:18" x14ac:dyDescent="0.2">
      <c r="B18" s="223"/>
      <c r="D18" s="96"/>
      <c r="E18" s="96"/>
      <c r="F18" s="96"/>
      <c r="H18" s="96"/>
      <c r="I18" s="96"/>
      <c r="J18" s="96"/>
      <c r="K18" s="224"/>
    </row>
    <row r="19" spans="2:18" x14ac:dyDescent="0.2">
      <c r="B19" s="223" t="s">
        <v>254</v>
      </c>
      <c r="C19" s="66">
        <v>361503</v>
      </c>
      <c r="D19" s="96">
        <v>361496</v>
      </c>
      <c r="E19" s="96">
        <v>281227</v>
      </c>
      <c r="F19" s="96">
        <v>7</v>
      </c>
      <c r="G19" s="66">
        <v>44145</v>
      </c>
      <c r="H19" s="96">
        <v>2974</v>
      </c>
      <c r="I19" s="96">
        <v>2370</v>
      </c>
      <c r="J19" s="96">
        <v>604</v>
      </c>
      <c r="K19" s="222">
        <v>0</v>
      </c>
    </row>
    <row r="20" spans="2:18" x14ac:dyDescent="0.2">
      <c r="B20" s="223" t="s">
        <v>260</v>
      </c>
      <c r="C20" s="66">
        <v>329584</v>
      </c>
      <c r="D20" s="66">
        <v>329577</v>
      </c>
      <c r="E20" s="66">
        <v>256530</v>
      </c>
      <c r="F20" s="66">
        <v>7</v>
      </c>
      <c r="G20" s="66">
        <v>39147</v>
      </c>
      <c r="H20" s="66">
        <v>2702</v>
      </c>
      <c r="I20" s="66">
        <v>2138</v>
      </c>
      <c r="J20" s="66">
        <v>564</v>
      </c>
      <c r="K20" s="222">
        <v>0</v>
      </c>
    </row>
    <row r="21" spans="2:18" x14ac:dyDescent="0.2">
      <c r="B21" s="223" t="s">
        <v>267</v>
      </c>
      <c r="C21" s="66">
        <v>299670</v>
      </c>
      <c r="D21" s="66">
        <v>299663</v>
      </c>
      <c r="E21" s="66">
        <v>233582</v>
      </c>
      <c r="F21" s="66">
        <v>7</v>
      </c>
      <c r="G21" s="66">
        <v>34055</v>
      </c>
      <c r="H21" s="66">
        <v>2453</v>
      </c>
      <c r="I21" s="66">
        <v>1950</v>
      </c>
      <c r="J21" s="66">
        <v>503</v>
      </c>
      <c r="K21" s="222">
        <v>0</v>
      </c>
    </row>
    <row r="22" spans="2:18" x14ac:dyDescent="0.2">
      <c r="B22" s="223" t="s">
        <v>269</v>
      </c>
      <c r="C22" s="66">
        <v>275162</v>
      </c>
      <c r="D22" s="66">
        <v>275161</v>
      </c>
      <c r="E22" s="66">
        <v>214794</v>
      </c>
      <c r="F22" s="66">
        <v>1</v>
      </c>
      <c r="G22" s="66">
        <v>30346</v>
      </c>
      <c r="H22" s="66">
        <v>2225</v>
      </c>
      <c r="I22" s="66">
        <v>1756</v>
      </c>
      <c r="J22" s="66">
        <v>469</v>
      </c>
      <c r="K22" s="222">
        <v>0</v>
      </c>
    </row>
    <row r="23" spans="2:18" x14ac:dyDescent="0.2">
      <c r="B23" s="223" t="s">
        <v>289</v>
      </c>
      <c r="C23" s="66">
        <v>250001</v>
      </c>
      <c r="D23" s="66">
        <v>250000</v>
      </c>
      <c r="E23" s="66">
        <v>193853</v>
      </c>
      <c r="F23" s="66">
        <v>1</v>
      </c>
      <c r="G23" s="66">
        <v>27292</v>
      </c>
      <c r="H23" s="66">
        <v>2022</v>
      </c>
      <c r="I23" s="66">
        <v>1571</v>
      </c>
      <c r="J23" s="66">
        <v>451</v>
      </c>
      <c r="K23" s="222">
        <v>0</v>
      </c>
    </row>
    <row r="24" spans="2:18" x14ac:dyDescent="0.2">
      <c r="B24" s="223"/>
      <c r="K24" s="224"/>
    </row>
    <row r="25" spans="2:18" x14ac:dyDescent="0.2">
      <c r="B25" s="223" t="s">
        <v>290</v>
      </c>
      <c r="C25" s="66">
        <v>227041</v>
      </c>
      <c r="D25" s="66">
        <v>227040</v>
      </c>
      <c r="E25" s="66">
        <v>175810</v>
      </c>
      <c r="F25" s="66">
        <v>1</v>
      </c>
      <c r="G25" s="66">
        <v>24592</v>
      </c>
      <c r="H25" s="66">
        <v>1927</v>
      </c>
      <c r="I25" s="66">
        <v>1478</v>
      </c>
      <c r="J25" s="66">
        <v>449</v>
      </c>
      <c r="K25" s="222">
        <v>0</v>
      </c>
    </row>
    <row r="26" spans="2:18" x14ac:dyDescent="0.2">
      <c r="B26" s="223" t="s">
        <v>291</v>
      </c>
      <c r="C26" s="66">
        <v>209098</v>
      </c>
      <c r="D26" s="66">
        <v>209097</v>
      </c>
      <c r="E26" s="66">
        <v>163111</v>
      </c>
      <c r="F26" s="66">
        <v>1</v>
      </c>
      <c r="G26" s="66">
        <v>22158</v>
      </c>
      <c r="H26" s="66">
        <v>1820</v>
      </c>
      <c r="I26" s="66">
        <v>1381</v>
      </c>
      <c r="J26" s="66">
        <v>439</v>
      </c>
      <c r="K26" s="222">
        <v>0</v>
      </c>
    </row>
    <row r="27" spans="2:18" x14ac:dyDescent="0.2">
      <c r="B27" s="223" t="s">
        <v>317</v>
      </c>
      <c r="C27" s="66">
        <v>192695</v>
      </c>
      <c r="D27" s="66">
        <v>192694</v>
      </c>
      <c r="E27" s="66">
        <v>150766</v>
      </c>
      <c r="F27" s="66">
        <v>1</v>
      </c>
      <c r="G27" s="66">
        <v>20398</v>
      </c>
      <c r="H27" s="66">
        <v>1712</v>
      </c>
      <c r="I27" s="66">
        <v>1287</v>
      </c>
      <c r="J27" s="66">
        <v>425</v>
      </c>
      <c r="K27" s="222">
        <v>0</v>
      </c>
      <c r="M27" s="140"/>
      <c r="R27" s="140"/>
    </row>
    <row r="28" spans="2:18" x14ac:dyDescent="0.2">
      <c r="B28" s="223" t="s">
        <v>325</v>
      </c>
      <c r="C28" s="66">
        <v>180933</v>
      </c>
      <c r="D28" s="66">
        <v>180933</v>
      </c>
      <c r="E28" s="66">
        <v>142311</v>
      </c>
      <c r="F28" s="222">
        <v>0</v>
      </c>
      <c r="G28" s="66">
        <v>18853</v>
      </c>
      <c r="H28" s="66">
        <v>1671</v>
      </c>
      <c r="I28" s="66">
        <v>1250</v>
      </c>
      <c r="J28" s="66">
        <v>421</v>
      </c>
      <c r="K28" s="222">
        <v>0</v>
      </c>
      <c r="R28" s="140"/>
    </row>
    <row r="29" spans="2:18" x14ac:dyDescent="0.2">
      <c r="B29" s="223" t="s">
        <v>458</v>
      </c>
      <c r="C29" s="66">
        <v>169300</v>
      </c>
      <c r="D29" s="66">
        <v>169300</v>
      </c>
      <c r="E29" s="66">
        <v>134257</v>
      </c>
      <c r="F29" s="222">
        <v>0</v>
      </c>
      <c r="G29" s="66">
        <v>17181</v>
      </c>
      <c r="H29" s="66">
        <v>1628</v>
      </c>
      <c r="I29" s="66">
        <v>1202</v>
      </c>
      <c r="J29" s="66">
        <v>426</v>
      </c>
      <c r="K29" s="222">
        <v>0</v>
      </c>
    </row>
    <row r="30" spans="2:18" x14ac:dyDescent="0.2">
      <c r="B30" s="223"/>
      <c r="F30" s="222"/>
      <c r="K30" s="222"/>
    </row>
    <row r="31" spans="2:18" x14ac:dyDescent="0.2">
      <c r="B31" s="223" t="s">
        <v>459</v>
      </c>
      <c r="C31" s="66">
        <v>159559</v>
      </c>
      <c r="D31" s="66">
        <v>159559</v>
      </c>
      <c r="E31" s="66">
        <v>126779</v>
      </c>
      <c r="F31" s="222">
        <v>0</v>
      </c>
      <c r="G31" s="66">
        <v>16347</v>
      </c>
      <c r="H31" s="66">
        <f>SUM(I31,J31)</f>
        <v>1544</v>
      </c>
      <c r="I31" s="66">
        <v>1134</v>
      </c>
      <c r="J31" s="66">
        <v>410</v>
      </c>
      <c r="K31" s="222">
        <v>0</v>
      </c>
    </row>
    <row r="32" spans="2:18" x14ac:dyDescent="0.2">
      <c r="B32" s="223" t="s">
        <v>465</v>
      </c>
      <c r="C32" s="66">
        <v>149774</v>
      </c>
      <c r="D32" s="66">
        <v>149774</v>
      </c>
      <c r="E32" s="66">
        <v>119144</v>
      </c>
      <c r="F32" s="222">
        <v>0</v>
      </c>
      <c r="G32" s="66">
        <v>14967</v>
      </c>
      <c r="H32" s="66">
        <v>1514</v>
      </c>
      <c r="I32" s="66">
        <v>1127</v>
      </c>
      <c r="J32" s="66">
        <v>387</v>
      </c>
      <c r="K32" s="222">
        <v>0</v>
      </c>
    </row>
    <row r="33" spans="2:11" x14ac:dyDescent="0.2">
      <c r="B33" s="223" t="s">
        <v>517</v>
      </c>
      <c r="C33" s="66">
        <v>141335</v>
      </c>
      <c r="D33" s="66">
        <v>141335</v>
      </c>
      <c r="E33" s="66">
        <v>112047</v>
      </c>
      <c r="F33" s="222">
        <v>0</v>
      </c>
      <c r="G33" s="66">
        <v>13735</v>
      </c>
      <c r="H33" s="66">
        <v>1506</v>
      </c>
      <c r="I33" s="66">
        <v>1122</v>
      </c>
      <c r="J33" s="66">
        <v>384</v>
      </c>
      <c r="K33" s="222">
        <v>0</v>
      </c>
    </row>
    <row r="34" spans="2:11" x14ac:dyDescent="0.2">
      <c r="B34" s="223" t="s">
        <v>620</v>
      </c>
      <c r="C34" s="66">
        <v>131479</v>
      </c>
      <c r="D34" s="66">
        <v>131479</v>
      </c>
      <c r="E34" s="66">
        <v>104260</v>
      </c>
      <c r="F34" s="222">
        <v>0</v>
      </c>
      <c r="G34" s="66">
        <v>12613</v>
      </c>
      <c r="H34" s="66">
        <v>1465</v>
      </c>
      <c r="I34" s="66">
        <v>1090</v>
      </c>
      <c r="J34" s="66">
        <v>375</v>
      </c>
      <c r="K34" s="222">
        <v>0</v>
      </c>
    </row>
    <row r="35" spans="2:11" x14ac:dyDescent="0.2">
      <c r="B35" s="223" t="s">
        <v>942</v>
      </c>
      <c r="C35" s="66">
        <v>122439</v>
      </c>
      <c r="D35" s="66">
        <v>122439</v>
      </c>
      <c r="E35" s="66">
        <v>96955</v>
      </c>
      <c r="F35" s="222">
        <v>0</v>
      </c>
      <c r="G35" s="66">
        <v>11137</v>
      </c>
      <c r="H35" s="66">
        <v>1436</v>
      </c>
      <c r="I35" s="66">
        <v>1075</v>
      </c>
      <c r="J35" s="66">
        <v>361</v>
      </c>
      <c r="K35" s="222" t="s">
        <v>489</v>
      </c>
    </row>
    <row r="36" spans="2:11" x14ac:dyDescent="0.2">
      <c r="B36" s="223"/>
      <c r="F36" s="222"/>
      <c r="K36" s="222"/>
    </row>
    <row r="37" spans="2:11" x14ac:dyDescent="0.2">
      <c r="B37" s="223" t="s">
        <v>943</v>
      </c>
      <c r="C37" s="66">
        <v>119440</v>
      </c>
      <c r="D37" s="66">
        <v>119440</v>
      </c>
      <c r="E37" s="66">
        <v>91475</v>
      </c>
      <c r="F37" s="222">
        <v>0</v>
      </c>
      <c r="G37" s="66">
        <v>12221</v>
      </c>
      <c r="H37" s="66">
        <v>1350</v>
      </c>
      <c r="I37" s="66">
        <v>1007</v>
      </c>
      <c r="J37" s="66">
        <v>343</v>
      </c>
      <c r="K37" s="222" t="s">
        <v>489</v>
      </c>
    </row>
    <row r="38" spans="2:11" x14ac:dyDescent="0.2">
      <c r="B38" s="223" t="s">
        <v>944</v>
      </c>
      <c r="C38" s="66">
        <v>109624</v>
      </c>
      <c r="D38" s="66">
        <v>109624</v>
      </c>
      <c r="E38" s="66">
        <v>83028</v>
      </c>
      <c r="F38" s="222">
        <v>0</v>
      </c>
      <c r="G38" s="66">
        <v>11079</v>
      </c>
      <c r="H38" s="66">
        <v>1211</v>
      </c>
      <c r="I38" s="66">
        <v>901</v>
      </c>
      <c r="J38" s="66">
        <v>310</v>
      </c>
      <c r="K38" s="222" t="s">
        <v>489</v>
      </c>
    </row>
    <row r="39" spans="2:11" x14ac:dyDescent="0.2">
      <c r="B39" s="223" t="s">
        <v>945</v>
      </c>
      <c r="C39" s="66">
        <v>97999</v>
      </c>
      <c r="D39" s="66">
        <v>97999</v>
      </c>
      <c r="E39" s="66">
        <v>76285</v>
      </c>
      <c r="F39" s="222">
        <v>0</v>
      </c>
      <c r="G39" s="66">
        <v>7686</v>
      </c>
      <c r="H39" s="66">
        <v>1113</v>
      </c>
      <c r="I39" s="66">
        <v>851</v>
      </c>
      <c r="J39" s="66">
        <v>262</v>
      </c>
      <c r="K39" s="222" t="s">
        <v>322</v>
      </c>
    </row>
    <row r="40" spans="2:11" x14ac:dyDescent="0.2">
      <c r="B40" s="223" t="s">
        <v>946</v>
      </c>
      <c r="C40" s="66">
        <v>91227</v>
      </c>
      <c r="D40" s="66">
        <v>91227</v>
      </c>
      <c r="E40" s="66">
        <v>70473</v>
      </c>
      <c r="F40" s="222">
        <v>0</v>
      </c>
      <c r="G40" s="66">
        <v>6804</v>
      </c>
      <c r="H40" s="66">
        <v>947</v>
      </c>
      <c r="I40" s="66">
        <v>773</v>
      </c>
      <c r="J40" s="66">
        <v>174</v>
      </c>
      <c r="K40" s="222" t="s">
        <v>489</v>
      </c>
    </row>
    <row r="41" spans="2:11" x14ac:dyDescent="0.2">
      <c r="B41" s="223"/>
      <c r="F41" s="222"/>
      <c r="K41" s="222"/>
    </row>
    <row r="42" spans="2:11" x14ac:dyDescent="0.2">
      <c r="B42" s="348" t="s">
        <v>460</v>
      </c>
      <c r="C42" s="66">
        <v>26952</v>
      </c>
      <c r="D42" s="66">
        <v>26952</v>
      </c>
      <c r="E42" s="66">
        <v>19923</v>
      </c>
      <c r="F42" s="222">
        <v>0</v>
      </c>
      <c r="G42" s="66">
        <v>2538</v>
      </c>
      <c r="H42" s="66">
        <v>268</v>
      </c>
      <c r="I42" s="66">
        <v>202</v>
      </c>
      <c r="J42" s="66">
        <v>66</v>
      </c>
      <c r="K42" s="222">
        <v>0</v>
      </c>
    </row>
    <row r="43" spans="2:11" x14ac:dyDescent="0.2">
      <c r="B43" s="348" t="s">
        <v>42</v>
      </c>
      <c r="C43" s="66">
        <v>4946</v>
      </c>
      <c r="D43" s="66">
        <v>4946</v>
      </c>
      <c r="E43" s="66">
        <v>4091</v>
      </c>
      <c r="F43" s="222">
        <v>0</v>
      </c>
      <c r="G43" s="66">
        <v>317</v>
      </c>
      <c r="H43" s="66">
        <v>42</v>
      </c>
      <c r="I43" s="66">
        <v>39</v>
      </c>
      <c r="J43" s="66">
        <v>3</v>
      </c>
      <c r="K43" s="222">
        <v>0</v>
      </c>
    </row>
    <row r="44" spans="2:11" x14ac:dyDescent="0.2">
      <c r="B44" s="348" t="s">
        <v>43</v>
      </c>
      <c r="C44" s="66">
        <v>5443</v>
      </c>
      <c r="D44" s="66">
        <v>5443</v>
      </c>
      <c r="E44" s="66">
        <v>4418</v>
      </c>
      <c r="F44" s="222">
        <v>0</v>
      </c>
      <c r="G44" s="66">
        <v>339</v>
      </c>
      <c r="H44" s="66">
        <v>53</v>
      </c>
      <c r="I44" s="66">
        <v>51</v>
      </c>
      <c r="J44" s="66">
        <v>2</v>
      </c>
      <c r="K44" s="222">
        <v>0</v>
      </c>
    </row>
    <row r="45" spans="2:11" x14ac:dyDescent="0.2">
      <c r="B45" s="348" t="s">
        <v>44</v>
      </c>
      <c r="C45" s="66">
        <v>2562</v>
      </c>
      <c r="D45" s="66">
        <v>2562</v>
      </c>
      <c r="E45" s="66">
        <v>2158</v>
      </c>
      <c r="F45" s="222">
        <v>0</v>
      </c>
      <c r="G45" s="66">
        <v>103</v>
      </c>
      <c r="H45" s="66">
        <v>27</v>
      </c>
      <c r="I45" s="66">
        <v>26</v>
      </c>
      <c r="J45" s="66">
        <v>1</v>
      </c>
      <c r="K45" s="222">
        <v>0</v>
      </c>
    </row>
    <row r="46" spans="2:11" x14ac:dyDescent="0.2">
      <c r="B46" s="348" t="s">
        <v>45</v>
      </c>
      <c r="C46" s="66">
        <v>2587</v>
      </c>
      <c r="D46" s="66">
        <v>2587</v>
      </c>
      <c r="E46" s="66">
        <v>1959</v>
      </c>
      <c r="F46" s="222">
        <v>0</v>
      </c>
      <c r="G46" s="66">
        <v>183</v>
      </c>
      <c r="H46" s="66">
        <v>26</v>
      </c>
      <c r="I46" s="66">
        <v>24</v>
      </c>
      <c r="J46" s="66">
        <v>2</v>
      </c>
      <c r="K46" s="222">
        <v>0</v>
      </c>
    </row>
    <row r="47" spans="2:11" x14ac:dyDescent="0.2">
      <c r="B47" s="348" t="s">
        <v>46</v>
      </c>
      <c r="C47" s="66">
        <v>10163</v>
      </c>
      <c r="D47" s="66">
        <v>10163</v>
      </c>
      <c r="E47" s="66">
        <v>8057</v>
      </c>
      <c r="F47" s="222">
        <v>0</v>
      </c>
      <c r="G47" s="66">
        <v>662</v>
      </c>
      <c r="H47" s="66">
        <v>103</v>
      </c>
      <c r="I47" s="66">
        <v>89</v>
      </c>
      <c r="J47" s="66">
        <v>14</v>
      </c>
      <c r="K47" s="222">
        <v>0</v>
      </c>
    </row>
    <row r="48" spans="2:11" x14ac:dyDescent="0.2">
      <c r="B48" s="348" t="s">
        <v>47</v>
      </c>
      <c r="C48" s="66">
        <v>4073</v>
      </c>
      <c r="D48" s="66">
        <v>4073</v>
      </c>
      <c r="E48" s="66">
        <v>2996</v>
      </c>
      <c r="F48" s="222">
        <v>0</v>
      </c>
      <c r="G48" s="66">
        <v>361</v>
      </c>
      <c r="H48" s="66">
        <v>37</v>
      </c>
      <c r="I48" s="66">
        <v>24</v>
      </c>
      <c r="J48" s="66">
        <v>13</v>
      </c>
      <c r="K48" s="222">
        <v>0</v>
      </c>
    </row>
    <row r="49" spans="2:11" x14ac:dyDescent="0.2">
      <c r="B49" s="348" t="s">
        <v>212</v>
      </c>
      <c r="C49" s="66">
        <v>5328</v>
      </c>
      <c r="D49" s="66">
        <v>5328</v>
      </c>
      <c r="E49" s="66">
        <v>4425</v>
      </c>
      <c r="F49" s="222">
        <v>0</v>
      </c>
      <c r="G49" s="66">
        <v>299</v>
      </c>
      <c r="H49" s="66">
        <v>48</v>
      </c>
      <c r="I49" s="66">
        <v>45</v>
      </c>
      <c r="J49" s="66">
        <v>3</v>
      </c>
      <c r="K49" s="222">
        <v>0</v>
      </c>
    </row>
    <row r="50" spans="2:11" x14ac:dyDescent="0.2">
      <c r="B50" s="348" t="s">
        <v>223</v>
      </c>
      <c r="C50" s="66">
        <v>2538</v>
      </c>
      <c r="D50" s="66">
        <v>2538</v>
      </c>
      <c r="E50" s="66">
        <v>1994</v>
      </c>
      <c r="F50" s="222">
        <v>0</v>
      </c>
      <c r="G50" s="66">
        <v>206</v>
      </c>
      <c r="H50" s="66">
        <v>22</v>
      </c>
      <c r="I50" s="66">
        <v>19</v>
      </c>
      <c r="J50" s="66">
        <v>3</v>
      </c>
      <c r="K50" s="222">
        <v>0</v>
      </c>
    </row>
    <row r="51" spans="2:11" x14ac:dyDescent="0.2">
      <c r="B51" s="348"/>
      <c r="F51" s="222"/>
      <c r="J51" s="75"/>
      <c r="K51" s="222"/>
    </row>
    <row r="52" spans="2:11" x14ac:dyDescent="0.2">
      <c r="B52" s="348" t="s">
        <v>191</v>
      </c>
      <c r="C52" s="66">
        <v>1360</v>
      </c>
      <c r="D52" s="66">
        <v>1360</v>
      </c>
      <c r="E52" s="66">
        <v>1177</v>
      </c>
      <c r="F52" s="222">
        <v>0</v>
      </c>
      <c r="G52" s="66">
        <v>58</v>
      </c>
      <c r="H52" s="66">
        <v>17</v>
      </c>
      <c r="I52" s="66">
        <v>17</v>
      </c>
      <c r="J52" s="222">
        <v>0</v>
      </c>
      <c r="K52" s="222">
        <v>0</v>
      </c>
    </row>
    <row r="53" spans="2:11" x14ac:dyDescent="0.2">
      <c r="B53" s="348"/>
      <c r="F53" s="222"/>
      <c r="J53" s="222"/>
      <c r="K53" s="222"/>
    </row>
    <row r="54" spans="2:11" x14ac:dyDescent="0.2">
      <c r="B54" s="348" t="s">
        <v>48</v>
      </c>
      <c r="C54" s="66">
        <v>2082</v>
      </c>
      <c r="D54" s="66">
        <v>2082</v>
      </c>
      <c r="E54" s="66">
        <v>1689</v>
      </c>
      <c r="F54" s="222">
        <v>0</v>
      </c>
      <c r="G54" s="66">
        <v>125</v>
      </c>
      <c r="H54" s="66">
        <v>26</v>
      </c>
      <c r="I54" s="66">
        <v>22</v>
      </c>
      <c r="J54" s="75">
        <v>4</v>
      </c>
      <c r="K54" s="222">
        <v>0</v>
      </c>
    </row>
    <row r="55" spans="2:11" x14ac:dyDescent="0.2">
      <c r="B55" s="348" t="s">
        <v>38</v>
      </c>
      <c r="C55" s="66">
        <v>594</v>
      </c>
      <c r="D55" s="66">
        <v>594</v>
      </c>
      <c r="E55" s="66">
        <v>477</v>
      </c>
      <c r="F55" s="222">
        <v>0</v>
      </c>
      <c r="G55" s="66">
        <v>28</v>
      </c>
      <c r="H55" s="66">
        <v>7</v>
      </c>
      <c r="I55" s="66">
        <v>7</v>
      </c>
      <c r="J55" s="222">
        <v>0</v>
      </c>
      <c r="K55" s="222">
        <v>0</v>
      </c>
    </row>
    <row r="56" spans="2:11" x14ac:dyDescent="0.2">
      <c r="B56" s="348" t="s">
        <v>49</v>
      </c>
      <c r="C56" s="66">
        <v>631</v>
      </c>
      <c r="D56" s="66">
        <v>631</v>
      </c>
      <c r="E56" s="66">
        <v>404</v>
      </c>
      <c r="F56" s="222">
        <v>0</v>
      </c>
      <c r="G56" s="66">
        <v>53</v>
      </c>
      <c r="H56" s="66">
        <v>17</v>
      </c>
      <c r="I56" s="66">
        <v>12</v>
      </c>
      <c r="J56" s="75">
        <v>5</v>
      </c>
      <c r="K56" s="222">
        <v>0</v>
      </c>
    </row>
    <row r="57" spans="2:11" x14ac:dyDescent="0.2">
      <c r="B57" s="348"/>
      <c r="F57" s="222"/>
      <c r="J57" s="75"/>
      <c r="K57" s="222"/>
    </row>
    <row r="58" spans="2:11" x14ac:dyDescent="0.2">
      <c r="B58" s="348" t="s">
        <v>50</v>
      </c>
      <c r="C58" s="66">
        <v>1290</v>
      </c>
      <c r="D58" s="66">
        <v>1290</v>
      </c>
      <c r="E58" s="66">
        <v>1013</v>
      </c>
      <c r="F58" s="222">
        <v>0</v>
      </c>
      <c r="G58" s="66">
        <v>64</v>
      </c>
      <c r="H58" s="66">
        <v>14</v>
      </c>
      <c r="I58" s="66">
        <v>14</v>
      </c>
      <c r="J58" s="222">
        <v>0</v>
      </c>
      <c r="K58" s="222">
        <v>0</v>
      </c>
    </row>
    <row r="59" spans="2:11" x14ac:dyDescent="0.2">
      <c r="B59" s="348" t="s">
        <v>51</v>
      </c>
      <c r="C59" s="66">
        <v>725</v>
      </c>
      <c r="D59" s="66">
        <v>725</v>
      </c>
      <c r="E59" s="66">
        <v>601</v>
      </c>
      <c r="F59" s="222">
        <v>0</v>
      </c>
      <c r="G59" s="66">
        <v>60</v>
      </c>
      <c r="H59" s="66">
        <v>8</v>
      </c>
      <c r="I59" s="66">
        <v>8</v>
      </c>
      <c r="J59" s="222">
        <v>0</v>
      </c>
      <c r="K59" s="222">
        <v>0</v>
      </c>
    </row>
    <row r="60" spans="2:11" x14ac:dyDescent="0.2">
      <c r="B60" s="348" t="s">
        <v>213</v>
      </c>
      <c r="C60" s="66">
        <v>2927</v>
      </c>
      <c r="D60" s="66">
        <v>2927</v>
      </c>
      <c r="E60" s="66">
        <v>2287</v>
      </c>
      <c r="F60" s="222">
        <v>0</v>
      </c>
      <c r="G60" s="66">
        <v>197</v>
      </c>
      <c r="H60" s="66">
        <v>37</v>
      </c>
      <c r="I60" s="66">
        <v>34</v>
      </c>
      <c r="J60" s="75">
        <v>3</v>
      </c>
      <c r="K60" s="222">
        <v>0</v>
      </c>
    </row>
    <row r="61" spans="2:11" x14ac:dyDescent="0.2">
      <c r="B61" s="348"/>
      <c r="F61" s="222"/>
      <c r="J61" s="75"/>
      <c r="K61" s="222"/>
    </row>
    <row r="62" spans="2:11" x14ac:dyDescent="0.2">
      <c r="B62" s="348" t="s">
        <v>52</v>
      </c>
      <c r="C62" s="66">
        <v>788</v>
      </c>
      <c r="D62" s="66">
        <v>788</v>
      </c>
      <c r="E62" s="66">
        <v>687</v>
      </c>
      <c r="F62" s="222">
        <v>0</v>
      </c>
      <c r="G62" s="66">
        <v>31</v>
      </c>
      <c r="H62" s="66">
        <v>9</v>
      </c>
      <c r="I62" s="66">
        <v>9</v>
      </c>
      <c r="J62" s="222">
        <v>0</v>
      </c>
      <c r="K62" s="222">
        <v>0</v>
      </c>
    </row>
    <row r="63" spans="2:11" x14ac:dyDescent="0.2">
      <c r="B63" s="348" t="s">
        <v>53</v>
      </c>
      <c r="C63" s="66">
        <v>562</v>
      </c>
      <c r="D63" s="66">
        <v>562</v>
      </c>
      <c r="E63" s="66">
        <v>421</v>
      </c>
      <c r="F63" s="222">
        <v>0</v>
      </c>
      <c r="G63" s="66">
        <v>40</v>
      </c>
      <c r="H63" s="66">
        <v>6</v>
      </c>
      <c r="I63" s="66">
        <v>6</v>
      </c>
      <c r="J63" s="222">
        <v>0</v>
      </c>
      <c r="K63" s="222">
        <v>0</v>
      </c>
    </row>
    <row r="64" spans="2:11" x14ac:dyDescent="0.2">
      <c r="B64" s="348" t="s">
        <v>54</v>
      </c>
      <c r="C64" s="66">
        <v>647</v>
      </c>
      <c r="D64" s="114">
        <v>647</v>
      </c>
      <c r="E64" s="114">
        <v>477</v>
      </c>
      <c r="F64" s="222">
        <v>0</v>
      </c>
      <c r="G64" s="114">
        <v>61</v>
      </c>
      <c r="H64" s="66">
        <v>5</v>
      </c>
      <c r="I64" s="114">
        <v>4</v>
      </c>
      <c r="J64" s="78">
        <v>1</v>
      </c>
      <c r="K64" s="222">
        <v>0</v>
      </c>
    </row>
    <row r="65" spans="1:14" x14ac:dyDescent="0.2">
      <c r="B65" s="348" t="s">
        <v>55</v>
      </c>
      <c r="C65" s="66">
        <v>1008</v>
      </c>
      <c r="D65" s="114">
        <v>1008</v>
      </c>
      <c r="E65" s="114">
        <v>762</v>
      </c>
      <c r="F65" s="222">
        <v>0</v>
      </c>
      <c r="G65" s="114">
        <v>108</v>
      </c>
      <c r="H65" s="66">
        <v>9</v>
      </c>
      <c r="I65" s="114">
        <v>7</v>
      </c>
      <c r="J65" s="78">
        <v>2</v>
      </c>
      <c r="K65" s="222">
        <v>0</v>
      </c>
    </row>
    <row r="66" spans="1:14" x14ac:dyDescent="0.2">
      <c r="B66" s="348" t="s">
        <v>63</v>
      </c>
      <c r="C66" s="66">
        <v>1310</v>
      </c>
      <c r="D66" s="114">
        <v>1310</v>
      </c>
      <c r="E66" s="114">
        <v>977</v>
      </c>
      <c r="F66" s="222">
        <v>0</v>
      </c>
      <c r="G66" s="114">
        <v>106</v>
      </c>
      <c r="H66" s="66">
        <v>14</v>
      </c>
      <c r="I66" s="114">
        <v>8</v>
      </c>
      <c r="J66" s="78">
        <v>6</v>
      </c>
      <c r="K66" s="222">
        <v>0</v>
      </c>
    </row>
    <row r="67" spans="1:14" x14ac:dyDescent="0.2">
      <c r="B67" s="348" t="s">
        <v>214</v>
      </c>
      <c r="C67" s="66">
        <v>1560</v>
      </c>
      <c r="D67" s="114">
        <v>1560</v>
      </c>
      <c r="E67" s="114">
        <v>1097</v>
      </c>
      <c r="F67" s="222">
        <v>0</v>
      </c>
      <c r="G67" s="114">
        <v>198</v>
      </c>
      <c r="H67" s="66">
        <v>16</v>
      </c>
      <c r="I67" s="114">
        <v>15</v>
      </c>
      <c r="J67" s="78">
        <v>1</v>
      </c>
      <c r="K67" s="222">
        <v>0</v>
      </c>
    </row>
    <row r="68" spans="1:14" x14ac:dyDescent="0.2">
      <c r="B68" s="348"/>
      <c r="D68" s="114"/>
      <c r="E68" s="114"/>
      <c r="F68" s="222"/>
      <c r="G68" s="114"/>
      <c r="I68" s="114"/>
      <c r="J68" s="78"/>
      <c r="K68" s="222"/>
    </row>
    <row r="69" spans="1:14" x14ac:dyDescent="0.2">
      <c r="B69" s="348" t="s">
        <v>56</v>
      </c>
      <c r="C69" s="66">
        <v>3072</v>
      </c>
      <c r="D69" s="114">
        <v>3072</v>
      </c>
      <c r="E69" s="114">
        <v>2104</v>
      </c>
      <c r="F69" s="222">
        <v>0</v>
      </c>
      <c r="G69" s="114">
        <v>220</v>
      </c>
      <c r="H69" s="66">
        <v>39</v>
      </c>
      <c r="I69" s="114">
        <v>27</v>
      </c>
      <c r="J69" s="78">
        <v>12</v>
      </c>
      <c r="K69" s="222">
        <v>0</v>
      </c>
    </row>
    <row r="70" spans="1:14" x14ac:dyDescent="0.2">
      <c r="B70" s="348" t="s">
        <v>39</v>
      </c>
      <c r="C70" s="66">
        <v>1347</v>
      </c>
      <c r="D70" s="114">
        <v>1347</v>
      </c>
      <c r="E70" s="114">
        <v>1052</v>
      </c>
      <c r="F70" s="222">
        <v>0</v>
      </c>
      <c r="G70" s="114">
        <v>57</v>
      </c>
      <c r="H70" s="66">
        <v>12</v>
      </c>
      <c r="I70" s="114">
        <v>9</v>
      </c>
      <c r="J70" s="78">
        <v>3</v>
      </c>
      <c r="K70" s="222">
        <v>0</v>
      </c>
    </row>
    <row r="71" spans="1:14" x14ac:dyDescent="0.2">
      <c r="B71" s="348" t="s">
        <v>57</v>
      </c>
      <c r="C71" s="66">
        <v>797</v>
      </c>
      <c r="D71" s="114">
        <v>797</v>
      </c>
      <c r="E71" s="114">
        <v>618</v>
      </c>
      <c r="F71" s="222">
        <v>0</v>
      </c>
      <c r="G71" s="114">
        <v>34</v>
      </c>
      <c r="H71" s="66">
        <v>8</v>
      </c>
      <c r="I71" s="114">
        <v>4</v>
      </c>
      <c r="J71" s="78">
        <v>4</v>
      </c>
      <c r="K71" s="222">
        <v>0</v>
      </c>
    </row>
    <row r="72" spans="1:14" x14ac:dyDescent="0.2">
      <c r="B72" s="348"/>
      <c r="D72" s="114"/>
      <c r="E72" s="114"/>
      <c r="F72" s="222"/>
      <c r="G72" s="114"/>
      <c r="I72" s="114"/>
      <c r="J72" s="78"/>
      <c r="K72" s="222"/>
    </row>
    <row r="73" spans="1:14" x14ac:dyDescent="0.2">
      <c r="B73" s="348" t="s">
        <v>59</v>
      </c>
      <c r="C73" s="66">
        <v>2222</v>
      </c>
      <c r="D73" s="114">
        <v>2222</v>
      </c>
      <c r="E73" s="114">
        <v>1721</v>
      </c>
      <c r="F73" s="222">
        <v>0</v>
      </c>
      <c r="G73" s="114">
        <v>130</v>
      </c>
      <c r="H73" s="66">
        <v>26</v>
      </c>
      <c r="I73" s="114">
        <v>12</v>
      </c>
      <c r="J73" s="78">
        <v>14</v>
      </c>
      <c r="K73" s="222">
        <v>0</v>
      </c>
    </row>
    <row r="74" spans="1:14" x14ac:dyDescent="0.2">
      <c r="B74" s="348" t="s">
        <v>60</v>
      </c>
      <c r="C74" s="66">
        <v>369</v>
      </c>
      <c r="D74" s="114">
        <v>369</v>
      </c>
      <c r="E74" s="114">
        <v>296</v>
      </c>
      <c r="F74" s="222">
        <v>0</v>
      </c>
      <c r="G74" s="114">
        <v>27</v>
      </c>
      <c r="H74" s="66">
        <v>4</v>
      </c>
      <c r="I74" s="114">
        <v>3</v>
      </c>
      <c r="J74" s="78">
        <v>1</v>
      </c>
      <c r="K74" s="222">
        <v>0</v>
      </c>
    </row>
    <row r="75" spans="1:14" x14ac:dyDescent="0.2">
      <c r="B75" s="348" t="s">
        <v>40</v>
      </c>
      <c r="C75" s="66">
        <v>604</v>
      </c>
      <c r="D75" s="114">
        <v>604</v>
      </c>
      <c r="E75" s="114">
        <v>472</v>
      </c>
      <c r="F75" s="222">
        <v>0</v>
      </c>
      <c r="G75" s="114">
        <v>28</v>
      </c>
      <c r="H75" s="66">
        <v>13</v>
      </c>
      <c r="I75" s="114">
        <v>11</v>
      </c>
      <c r="J75" s="78">
        <v>2</v>
      </c>
      <c r="K75" s="222">
        <v>0</v>
      </c>
    </row>
    <row r="76" spans="1:14" x14ac:dyDescent="0.2">
      <c r="B76" s="348" t="s">
        <v>61</v>
      </c>
      <c r="C76" s="66">
        <v>112</v>
      </c>
      <c r="D76" s="114">
        <v>112</v>
      </c>
      <c r="E76" s="114">
        <v>68</v>
      </c>
      <c r="F76" s="222">
        <v>0</v>
      </c>
      <c r="G76" s="114">
        <v>17</v>
      </c>
      <c r="H76" s="66">
        <v>1</v>
      </c>
      <c r="I76" s="114">
        <v>1</v>
      </c>
      <c r="J76" s="222">
        <v>0</v>
      </c>
      <c r="K76" s="222">
        <v>0</v>
      </c>
    </row>
    <row r="77" spans="1:14" x14ac:dyDescent="0.2">
      <c r="B77" s="348" t="s">
        <v>58</v>
      </c>
      <c r="C77" s="66">
        <v>2628</v>
      </c>
      <c r="D77" s="114">
        <v>2628</v>
      </c>
      <c r="E77" s="114">
        <v>2052</v>
      </c>
      <c r="F77" s="222">
        <v>0</v>
      </c>
      <c r="G77" s="114">
        <v>154</v>
      </c>
      <c r="H77" s="66">
        <v>33</v>
      </c>
      <c r="I77" s="114">
        <v>24</v>
      </c>
      <c r="J77" s="114">
        <v>9</v>
      </c>
      <c r="K77" s="222">
        <v>0</v>
      </c>
    </row>
    <row r="78" spans="1:14" ht="18" thickBot="1" x14ac:dyDescent="0.25">
      <c r="B78" s="225"/>
      <c r="C78" s="279"/>
      <c r="D78" s="79"/>
      <c r="E78" s="79"/>
      <c r="F78" s="79"/>
      <c r="G78" s="79" t="s">
        <v>461</v>
      </c>
      <c r="H78" s="79"/>
      <c r="I78" s="79"/>
      <c r="J78" s="79"/>
      <c r="K78" s="79"/>
    </row>
    <row r="79" spans="1:14" x14ac:dyDescent="0.2">
      <c r="A79" s="74"/>
      <c r="C79" s="74" t="s">
        <v>313</v>
      </c>
      <c r="L79" s="185"/>
      <c r="M79" s="185"/>
      <c r="N79" s="185"/>
    </row>
    <row r="80" spans="1:14" x14ac:dyDescent="0.15">
      <c r="C80" s="66" t="s">
        <v>649</v>
      </c>
    </row>
    <row r="81" spans="3:5" x14ac:dyDescent="0.2">
      <c r="C81" s="66" t="s">
        <v>518</v>
      </c>
      <c r="E81" s="74"/>
    </row>
  </sheetData>
  <mergeCells count="3">
    <mergeCell ref="B6:K6"/>
    <mergeCell ref="B7:K7"/>
    <mergeCell ref="I9:K9"/>
  </mergeCells>
  <phoneticPr fontId="2"/>
  <pageMargins left="0.59055118110236227" right="0.59055118110236227" top="0.98425196850393704" bottom="0.98425196850393704" header="0.51181102362204722" footer="0.51181102362204722"/>
  <pageSetup paperSize="9" scale="5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5DF0-62DD-473E-9F05-6D6CF9A669AE}">
  <sheetPr>
    <tabColor theme="3"/>
    <pageSetUpPr fitToPage="1"/>
  </sheetPr>
  <dimension ref="A1:S73"/>
  <sheetViews>
    <sheetView view="pageBreakPreview" zoomScale="75" zoomScaleNormal="75" workbookViewId="0"/>
  </sheetViews>
  <sheetFormatPr defaultColWidth="10.875" defaultRowHeight="17.25" x14ac:dyDescent="0.15"/>
  <cols>
    <col min="1" max="1" width="13.375" style="66" customWidth="1"/>
    <col min="2" max="2" width="7.625" style="66" customWidth="1"/>
    <col min="3" max="3" width="11.25" style="66" customWidth="1"/>
    <col min="4" max="4" width="14" style="66" customWidth="1"/>
    <col min="5" max="12" width="13" style="66" customWidth="1"/>
    <col min="13" max="13" width="11.125" style="66" bestFit="1" customWidth="1"/>
    <col min="14" max="16384" width="10.875" style="66"/>
  </cols>
  <sheetData>
    <row r="1" spans="1:13" x14ac:dyDescent="0.2">
      <c r="A1" s="74"/>
    </row>
    <row r="6" spans="1:13" x14ac:dyDescent="0.2">
      <c r="B6" s="366" t="s">
        <v>37</v>
      </c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13" ht="18" thickBot="1" x14ac:dyDescent="0.25">
      <c r="B7" s="79"/>
      <c r="C7" s="79"/>
      <c r="D7" s="79"/>
      <c r="E7" s="79"/>
      <c r="F7" s="79"/>
      <c r="G7" s="367" t="s">
        <v>302</v>
      </c>
      <c r="H7" s="367"/>
      <c r="I7" s="79"/>
      <c r="J7" s="79"/>
      <c r="K7" s="79"/>
      <c r="L7" s="99" t="s">
        <v>361</v>
      </c>
    </row>
    <row r="8" spans="1:13" x14ac:dyDescent="0.15">
      <c r="D8" s="143"/>
      <c r="F8" s="144"/>
      <c r="H8" s="85"/>
      <c r="I8" s="85"/>
      <c r="J8" s="85"/>
      <c r="K8" s="101"/>
      <c r="L8" s="101"/>
    </row>
    <row r="9" spans="1:13" s="140" customFormat="1" x14ac:dyDescent="0.2">
      <c r="C9" s="282" t="s">
        <v>26</v>
      </c>
      <c r="D9" s="145"/>
      <c r="E9" s="146" t="s">
        <v>173</v>
      </c>
      <c r="F9" s="147" t="s">
        <v>220</v>
      </c>
      <c r="G9" s="146" t="s">
        <v>172</v>
      </c>
      <c r="H9" s="103" t="s">
        <v>174</v>
      </c>
      <c r="I9" s="103" t="s">
        <v>175</v>
      </c>
      <c r="J9" s="103" t="s">
        <v>176</v>
      </c>
      <c r="K9" s="103" t="s">
        <v>177</v>
      </c>
      <c r="L9" s="103" t="s">
        <v>178</v>
      </c>
    </row>
    <row r="10" spans="1:13" x14ac:dyDescent="0.15">
      <c r="B10" s="69"/>
      <c r="C10" s="69"/>
      <c r="D10" s="148"/>
      <c r="E10" s="69"/>
      <c r="F10" s="149"/>
      <c r="G10" s="69"/>
      <c r="H10" s="124"/>
      <c r="I10" s="124"/>
      <c r="J10" s="124"/>
      <c r="K10" s="124"/>
      <c r="L10" s="124"/>
      <c r="M10" s="141"/>
    </row>
    <row r="11" spans="1:13" x14ac:dyDescent="0.15">
      <c r="D11" s="73"/>
      <c r="E11" s="48"/>
      <c r="F11" s="114"/>
      <c r="G11" s="114"/>
      <c r="H11" s="114"/>
      <c r="I11" s="114"/>
      <c r="J11" s="114"/>
      <c r="K11" s="114"/>
      <c r="L11" s="114"/>
    </row>
    <row r="12" spans="1:13" x14ac:dyDescent="0.2">
      <c r="B12" s="74" t="s">
        <v>890</v>
      </c>
      <c r="D12" s="115"/>
      <c r="E12" s="116">
        <v>23005</v>
      </c>
      <c r="F12" s="48">
        <v>19134</v>
      </c>
      <c r="G12" s="48">
        <v>3040</v>
      </c>
      <c r="H12" s="48">
        <v>5827</v>
      </c>
      <c r="I12" s="48">
        <v>1190</v>
      </c>
      <c r="J12" s="48">
        <v>1023</v>
      </c>
      <c r="K12" s="48">
        <v>4028</v>
      </c>
      <c r="L12" s="48">
        <v>2383</v>
      </c>
    </row>
    <row r="13" spans="1:13" x14ac:dyDescent="0.2">
      <c r="B13" s="74" t="s">
        <v>27</v>
      </c>
      <c r="D13" s="74" t="s">
        <v>28</v>
      </c>
      <c r="E13" s="116">
        <v>21870</v>
      </c>
      <c r="F13" s="48">
        <v>18531</v>
      </c>
      <c r="G13" s="48">
        <v>2878</v>
      </c>
      <c r="H13" s="48">
        <v>5560</v>
      </c>
      <c r="I13" s="48">
        <v>1166</v>
      </c>
      <c r="J13" s="48">
        <v>976</v>
      </c>
      <c r="K13" s="48">
        <v>3926</v>
      </c>
      <c r="L13" s="48">
        <v>2316</v>
      </c>
    </row>
    <row r="14" spans="1:13" x14ac:dyDescent="0.2">
      <c r="C14" s="74" t="s">
        <v>29</v>
      </c>
      <c r="D14" s="74" t="s">
        <v>635</v>
      </c>
      <c r="E14" s="117">
        <v>1135</v>
      </c>
      <c r="F14" s="48">
        <v>603</v>
      </c>
      <c r="G14" s="48">
        <v>162</v>
      </c>
      <c r="H14" s="48">
        <v>267</v>
      </c>
      <c r="I14" s="48">
        <v>24</v>
      </c>
      <c r="J14" s="48">
        <v>47</v>
      </c>
      <c r="K14" s="48">
        <v>102</v>
      </c>
      <c r="L14" s="48">
        <v>67</v>
      </c>
    </row>
    <row r="15" spans="1:13" x14ac:dyDescent="0.15">
      <c r="D15" s="73"/>
      <c r="E15" s="48"/>
      <c r="F15" s="114"/>
      <c r="G15" s="114"/>
      <c r="H15" s="114"/>
      <c r="I15" s="114"/>
      <c r="J15" s="114"/>
      <c r="K15" s="114"/>
      <c r="L15" s="114"/>
    </row>
    <row r="16" spans="1:13" x14ac:dyDescent="0.2">
      <c r="B16" s="74" t="s">
        <v>891</v>
      </c>
      <c r="D16" s="115"/>
      <c r="E16" s="116">
        <v>23108</v>
      </c>
      <c r="F16" s="48">
        <v>19214</v>
      </c>
      <c r="G16" s="48">
        <v>2992</v>
      </c>
      <c r="H16" s="48">
        <v>5774</v>
      </c>
      <c r="I16" s="48">
        <v>1150</v>
      </c>
      <c r="J16" s="48">
        <v>1006</v>
      </c>
      <c r="K16" s="48">
        <v>4005</v>
      </c>
      <c r="L16" s="48">
        <v>2364</v>
      </c>
    </row>
    <row r="17" spans="2:19" x14ac:dyDescent="0.2">
      <c r="B17" s="74" t="s">
        <v>27</v>
      </c>
      <c r="D17" s="74" t="s">
        <v>28</v>
      </c>
      <c r="E17" s="116">
        <v>22016</v>
      </c>
      <c r="F17" s="48">
        <v>18614</v>
      </c>
      <c r="G17" s="48">
        <v>2830</v>
      </c>
      <c r="H17" s="48">
        <v>5498</v>
      </c>
      <c r="I17" s="48">
        <v>1122</v>
      </c>
      <c r="J17" s="48">
        <v>957</v>
      </c>
      <c r="K17" s="48">
        <v>3891</v>
      </c>
      <c r="L17" s="48">
        <v>2300</v>
      </c>
    </row>
    <row r="18" spans="2:19" x14ac:dyDescent="0.2">
      <c r="C18" s="74" t="s">
        <v>29</v>
      </c>
      <c r="D18" s="74" t="s">
        <v>635</v>
      </c>
      <c r="E18" s="116">
        <v>1092</v>
      </c>
      <c r="F18" s="48">
        <v>600</v>
      </c>
      <c r="G18" s="48">
        <v>162</v>
      </c>
      <c r="H18" s="48">
        <v>276</v>
      </c>
      <c r="I18" s="48">
        <v>28</v>
      </c>
      <c r="J18" s="48">
        <v>49</v>
      </c>
      <c r="K18" s="48">
        <v>114</v>
      </c>
      <c r="L18" s="48">
        <v>64</v>
      </c>
    </row>
    <row r="19" spans="2:19" x14ac:dyDescent="0.2">
      <c r="C19" s="119"/>
      <c r="D19" s="120"/>
      <c r="E19" s="116"/>
      <c r="F19" s="48"/>
      <c r="G19" s="48"/>
      <c r="H19" s="48"/>
      <c r="I19" s="48"/>
      <c r="J19" s="48"/>
      <c r="K19" s="48"/>
      <c r="L19" s="48"/>
    </row>
    <row r="20" spans="2:19" x14ac:dyDescent="0.2">
      <c r="C20" s="121" t="s">
        <v>636</v>
      </c>
      <c r="E20" s="116">
        <v>3497</v>
      </c>
      <c r="F20" s="48">
        <v>1926</v>
      </c>
      <c r="G20" s="48">
        <v>488</v>
      </c>
      <c r="H20" s="48">
        <v>812</v>
      </c>
      <c r="I20" s="48">
        <v>139</v>
      </c>
      <c r="J20" s="48">
        <v>85</v>
      </c>
      <c r="K20" s="48">
        <v>656</v>
      </c>
      <c r="L20" s="48">
        <v>426</v>
      </c>
    </row>
    <row r="21" spans="2:19" x14ac:dyDescent="0.2">
      <c r="C21" s="121"/>
      <c r="D21" s="74" t="s">
        <v>28</v>
      </c>
      <c r="E21" s="116">
        <v>2660</v>
      </c>
      <c r="F21" s="48">
        <v>1480</v>
      </c>
      <c r="G21" s="48">
        <v>394</v>
      </c>
      <c r="H21" s="48">
        <v>675</v>
      </c>
      <c r="I21" s="48">
        <v>116</v>
      </c>
      <c r="J21" s="48">
        <v>80</v>
      </c>
      <c r="K21" s="48">
        <v>603</v>
      </c>
      <c r="L21" s="48">
        <v>390</v>
      </c>
    </row>
    <row r="22" spans="2:19" x14ac:dyDescent="0.2">
      <c r="C22" s="121"/>
      <c r="D22" s="74" t="s">
        <v>635</v>
      </c>
      <c r="E22" s="116">
        <v>837</v>
      </c>
      <c r="F22" s="48">
        <v>446</v>
      </c>
      <c r="G22" s="48">
        <v>94</v>
      </c>
      <c r="H22" s="48">
        <v>137</v>
      </c>
      <c r="I22" s="48">
        <v>23</v>
      </c>
      <c r="J22" s="48">
        <v>5</v>
      </c>
      <c r="K22" s="48">
        <v>53</v>
      </c>
      <c r="L22" s="48">
        <v>36</v>
      </c>
    </row>
    <row r="23" spans="2:19" x14ac:dyDescent="0.2">
      <c r="C23" s="121"/>
      <c r="E23" s="116"/>
      <c r="F23" s="48"/>
      <c r="G23" s="48"/>
      <c r="H23" s="48"/>
      <c r="I23" s="48"/>
      <c r="J23" s="48"/>
      <c r="K23" s="48"/>
      <c r="L23" s="48"/>
    </row>
    <row r="24" spans="2:19" x14ac:dyDescent="0.2">
      <c r="C24" s="121"/>
      <c r="D24" s="122" t="s">
        <v>637</v>
      </c>
      <c r="E24" s="116">
        <v>1632</v>
      </c>
      <c r="F24" s="48">
        <v>839</v>
      </c>
      <c r="G24" s="48">
        <v>184</v>
      </c>
      <c r="H24" s="48">
        <v>362</v>
      </c>
      <c r="I24" s="48">
        <v>60</v>
      </c>
      <c r="J24" s="48">
        <v>32</v>
      </c>
      <c r="K24" s="48">
        <v>167</v>
      </c>
      <c r="L24" s="48">
        <v>104</v>
      </c>
    </row>
    <row r="25" spans="2:19" x14ac:dyDescent="0.2">
      <c r="C25" s="121"/>
      <c r="D25" s="121" t="s">
        <v>28</v>
      </c>
      <c r="E25" s="116">
        <v>924</v>
      </c>
      <c r="F25" s="48">
        <v>438</v>
      </c>
      <c r="G25" s="48">
        <v>114</v>
      </c>
      <c r="H25" s="48">
        <v>245</v>
      </c>
      <c r="I25" s="48">
        <v>38</v>
      </c>
      <c r="J25" s="48">
        <v>30</v>
      </c>
      <c r="K25" s="48">
        <v>132</v>
      </c>
      <c r="L25" s="48">
        <v>78</v>
      </c>
      <c r="N25" s="96"/>
      <c r="O25" s="96"/>
      <c r="P25" s="96"/>
      <c r="Q25" s="96"/>
      <c r="R25" s="96"/>
      <c r="S25" s="96"/>
    </row>
    <row r="26" spans="2:19" x14ac:dyDescent="0.2">
      <c r="C26" s="123"/>
      <c r="D26" s="74" t="s">
        <v>635</v>
      </c>
      <c r="E26" s="116">
        <v>708</v>
      </c>
      <c r="F26" s="48">
        <v>401</v>
      </c>
      <c r="G26" s="48">
        <v>70</v>
      </c>
      <c r="H26" s="48">
        <v>117</v>
      </c>
      <c r="I26" s="48">
        <v>22</v>
      </c>
      <c r="J26" s="48">
        <v>2</v>
      </c>
      <c r="K26" s="48">
        <v>35</v>
      </c>
      <c r="L26" s="48">
        <v>26</v>
      </c>
      <c r="N26" s="96"/>
      <c r="O26" s="96"/>
      <c r="P26" s="96"/>
      <c r="Q26" s="96"/>
      <c r="R26" s="96"/>
      <c r="S26" s="96"/>
    </row>
    <row r="27" spans="2:19" x14ac:dyDescent="0.2">
      <c r="C27" s="121"/>
      <c r="D27" s="121"/>
      <c r="E27" s="117"/>
      <c r="F27" s="48"/>
      <c r="G27" s="48"/>
      <c r="H27" s="48"/>
      <c r="I27" s="48"/>
      <c r="J27" s="48"/>
      <c r="K27" s="48"/>
      <c r="L27" s="48"/>
      <c r="N27" s="96"/>
      <c r="O27" s="96"/>
      <c r="P27" s="96"/>
      <c r="Q27" s="96"/>
      <c r="R27" s="96"/>
      <c r="S27" s="96"/>
    </row>
    <row r="28" spans="2:19" x14ac:dyDescent="0.2">
      <c r="C28" s="121"/>
      <c r="D28" s="106" t="s">
        <v>638</v>
      </c>
      <c r="E28" s="116">
        <v>1747</v>
      </c>
      <c r="F28" s="48">
        <v>1062</v>
      </c>
      <c r="G28" s="48">
        <v>281</v>
      </c>
      <c r="H28" s="48">
        <v>438</v>
      </c>
      <c r="I28" s="48">
        <v>77</v>
      </c>
      <c r="J28" s="48">
        <v>53</v>
      </c>
      <c r="K28" s="48">
        <v>482</v>
      </c>
      <c r="L28" s="48">
        <v>321</v>
      </c>
    </row>
    <row r="29" spans="2:19" x14ac:dyDescent="0.2">
      <c r="C29" s="121"/>
      <c r="D29" s="121" t="s">
        <v>28</v>
      </c>
      <c r="E29" s="116">
        <v>1716</v>
      </c>
      <c r="F29" s="48">
        <v>1038</v>
      </c>
      <c r="G29" s="48">
        <v>278</v>
      </c>
      <c r="H29" s="48">
        <v>426</v>
      </c>
      <c r="I29" s="48">
        <v>77</v>
      </c>
      <c r="J29" s="48">
        <v>50</v>
      </c>
      <c r="K29" s="48">
        <v>471</v>
      </c>
      <c r="L29" s="48">
        <v>312</v>
      </c>
      <c r="N29" s="96"/>
      <c r="O29" s="96"/>
      <c r="P29" s="96"/>
      <c r="Q29" s="96"/>
      <c r="R29" s="96"/>
      <c r="S29" s="96"/>
    </row>
    <row r="30" spans="2:19" x14ac:dyDescent="0.2">
      <c r="C30" s="121"/>
      <c r="D30" s="121" t="s">
        <v>635</v>
      </c>
      <c r="E30" s="117">
        <v>31</v>
      </c>
      <c r="F30" s="48">
        <v>24</v>
      </c>
      <c r="G30" s="48">
        <v>3</v>
      </c>
      <c r="H30" s="48">
        <v>12</v>
      </c>
      <c r="I30" s="118">
        <v>0</v>
      </c>
      <c r="J30" s="48">
        <v>3</v>
      </c>
      <c r="K30" s="48">
        <v>11</v>
      </c>
      <c r="L30" s="48">
        <v>9</v>
      </c>
      <c r="N30" s="96"/>
      <c r="O30" s="96"/>
      <c r="P30" s="96"/>
      <c r="Q30" s="96"/>
      <c r="R30" s="96"/>
      <c r="S30" s="96"/>
    </row>
    <row r="31" spans="2:19" x14ac:dyDescent="0.2">
      <c r="C31" s="121"/>
      <c r="D31" s="124"/>
      <c r="E31" s="116"/>
      <c r="F31" s="48"/>
      <c r="G31" s="48"/>
      <c r="H31" s="48"/>
      <c r="I31" s="48"/>
      <c r="J31" s="48"/>
      <c r="K31" s="48"/>
      <c r="L31" s="48"/>
    </row>
    <row r="32" spans="2:19" x14ac:dyDescent="0.2">
      <c r="C32" s="121"/>
      <c r="D32" s="106" t="s">
        <v>639</v>
      </c>
      <c r="E32" s="116">
        <v>118</v>
      </c>
      <c r="F32" s="48">
        <v>25</v>
      </c>
      <c r="G32" s="48">
        <v>23</v>
      </c>
      <c r="H32" s="48">
        <v>12</v>
      </c>
      <c r="I32" s="48">
        <v>2</v>
      </c>
      <c r="J32" s="48">
        <v>0</v>
      </c>
      <c r="K32" s="48">
        <v>7</v>
      </c>
      <c r="L32" s="48">
        <v>1</v>
      </c>
    </row>
    <row r="33" spans="2:19" x14ac:dyDescent="0.2">
      <c r="C33" s="121"/>
      <c r="D33" s="121" t="s">
        <v>28</v>
      </c>
      <c r="E33" s="117">
        <v>20</v>
      </c>
      <c r="F33" s="48">
        <v>4</v>
      </c>
      <c r="G33" s="118">
        <v>2</v>
      </c>
      <c r="H33" s="48">
        <v>4</v>
      </c>
      <c r="I33" s="48">
        <v>1</v>
      </c>
      <c r="J33" s="118">
        <v>0</v>
      </c>
      <c r="K33" s="118">
        <v>0</v>
      </c>
      <c r="L33" s="118">
        <v>0</v>
      </c>
      <c r="N33" s="96"/>
      <c r="O33" s="96"/>
      <c r="P33" s="96"/>
      <c r="Q33" s="96"/>
      <c r="R33" s="96"/>
      <c r="S33" s="96"/>
    </row>
    <row r="34" spans="2:19" x14ac:dyDescent="0.2">
      <c r="C34" s="121"/>
      <c r="D34" s="121" t="s">
        <v>635</v>
      </c>
      <c r="E34" s="116">
        <v>98</v>
      </c>
      <c r="F34" s="48">
        <v>21</v>
      </c>
      <c r="G34" s="48">
        <v>21</v>
      </c>
      <c r="H34" s="48">
        <v>8</v>
      </c>
      <c r="I34" s="48">
        <v>1</v>
      </c>
      <c r="J34" s="118">
        <v>0</v>
      </c>
      <c r="K34" s="48">
        <v>7</v>
      </c>
      <c r="L34" s="48">
        <v>1</v>
      </c>
      <c r="N34" s="96"/>
      <c r="O34" s="96"/>
      <c r="P34" s="96"/>
      <c r="Q34" s="96"/>
      <c r="R34" s="96"/>
      <c r="S34" s="96"/>
    </row>
    <row r="35" spans="2:19" x14ac:dyDescent="0.2">
      <c r="C35" s="121"/>
      <c r="D35" s="124"/>
      <c r="E35" s="116"/>
      <c r="F35" s="48"/>
      <c r="G35" s="48"/>
      <c r="H35" s="48"/>
      <c r="I35" s="48"/>
      <c r="J35" s="48"/>
      <c r="K35" s="48"/>
      <c r="L35" s="48"/>
    </row>
    <row r="36" spans="2:19" x14ac:dyDescent="0.2">
      <c r="C36" s="122" t="s">
        <v>640</v>
      </c>
      <c r="D36" s="125" t="s">
        <v>30</v>
      </c>
      <c r="E36" s="116">
        <v>99</v>
      </c>
      <c r="F36" s="48">
        <v>56</v>
      </c>
      <c r="G36" s="48">
        <v>64</v>
      </c>
      <c r="H36" s="48">
        <v>51</v>
      </c>
      <c r="I36" s="48">
        <v>0</v>
      </c>
      <c r="J36" s="48">
        <v>31</v>
      </c>
      <c r="K36" s="48">
        <v>9</v>
      </c>
      <c r="L36" s="48">
        <v>12</v>
      </c>
    </row>
    <row r="37" spans="2:19" x14ac:dyDescent="0.2">
      <c r="B37" s="74" t="s">
        <v>31</v>
      </c>
      <c r="C37" s="121"/>
      <c r="D37" s="74" t="s">
        <v>28</v>
      </c>
      <c r="E37" s="116">
        <v>46</v>
      </c>
      <c r="F37" s="48">
        <v>38</v>
      </c>
      <c r="G37" s="48">
        <v>16</v>
      </c>
      <c r="H37" s="48">
        <v>21</v>
      </c>
      <c r="I37" s="48">
        <v>0</v>
      </c>
      <c r="J37" s="48">
        <v>10</v>
      </c>
      <c r="K37" s="48">
        <v>7</v>
      </c>
      <c r="L37" s="48">
        <v>12</v>
      </c>
    </row>
    <row r="38" spans="2:19" x14ac:dyDescent="0.2">
      <c r="B38" s="74" t="s">
        <v>32</v>
      </c>
      <c r="C38" s="121"/>
      <c r="D38" s="74" t="s">
        <v>635</v>
      </c>
      <c r="E38" s="116">
        <v>53</v>
      </c>
      <c r="F38" s="48">
        <v>18</v>
      </c>
      <c r="G38" s="48">
        <v>48</v>
      </c>
      <c r="H38" s="48">
        <v>30</v>
      </c>
      <c r="I38" s="48">
        <v>0</v>
      </c>
      <c r="J38" s="48">
        <v>21</v>
      </c>
      <c r="K38" s="48">
        <v>2</v>
      </c>
      <c r="L38" s="48">
        <v>0</v>
      </c>
    </row>
    <row r="39" spans="2:19" x14ac:dyDescent="0.2">
      <c r="B39" s="74" t="s">
        <v>33</v>
      </c>
      <c r="C39" s="121"/>
      <c r="E39" s="117"/>
      <c r="F39" s="48"/>
      <c r="G39" s="48"/>
      <c r="H39" s="48"/>
      <c r="I39" s="48"/>
      <c r="J39" s="48"/>
      <c r="K39" s="48"/>
      <c r="L39" s="48"/>
    </row>
    <row r="40" spans="2:19" x14ac:dyDescent="0.2">
      <c r="B40" s="74" t="s">
        <v>34</v>
      </c>
      <c r="C40" s="121"/>
      <c r="D40" s="106" t="s">
        <v>637</v>
      </c>
      <c r="E40" s="116">
        <v>36</v>
      </c>
      <c r="F40" s="48">
        <v>11</v>
      </c>
      <c r="G40" s="48">
        <v>17</v>
      </c>
      <c r="H40" s="48">
        <v>18</v>
      </c>
      <c r="I40" s="48">
        <v>0</v>
      </c>
      <c r="J40" s="48">
        <v>19</v>
      </c>
      <c r="K40" s="48">
        <v>1</v>
      </c>
      <c r="L40" s="48">
        <v>4</v>
      </c>
    </row>
    <row r="41" spans="2:19" x14ac:dyDescent="0.2">
      <c r="C41" s="121"/>
      <c r="D41" s="121" t="s">
        <v>28</v>
      </c>
      <c r="E41" s="116">
        <v>1</v>
      </c>
      <c r="F41" s="48">
        <v>6</v>
      </c>
      <c r="G41" s="118">
        <v>1</v>
      </c>
      <c r="H41" s="118">
        <v>0</v>
      </c>
      <c r="I41" s="118">
        <v>0</v>
      </c>
      <c r="J41" s="118">
        <v>0</v>
      </c>
      <c r="K41" s="118">
        <v>0</v>
      </c>
      <c r="L41" s="48">
        <v>4</v>
      </c>
      <c r="N41" s="96"/>
      <c r="O41" s="96"/>
      <c r="P41" s="96"/>
      <c r="Q41" s="96"/>
      <c r="R41" s="96"/>
      <c r="S41" s="96"/>
    </row>
    <row r="42" spans="2:19" x14ac:dyDescent="0.2">
      <c r="C42" s="121"/>
      <c r="D42" s="121" t="s">
        <v>635</v>
      </c>
      <c r="E42" s="117">
        <v>35</v>
      </c>
      <c r="F42" s="48">
        <v>5</v>
      </c>
      <c r="G42" s="48">
        <v>16</v>
      </c>
      <c r="H42" s="48">
        <v>18</v>
      </c>
      <c r="I42" s="118">
        <v>0</v>
      </c>
      <c r="J42" s="48">
        <v>19</v>
      </c>
      <c r="K42" s="118">
        <v>1</v>
      </c>
      <c r="L42" s="118">
        <v>0</v>
      </c>
      <c r="N42" s="96"/>
      <c r="O42" s="96"/>
      <c r="P42" s="96"/>
      <c r="Q42" s="96"/>
      <c r="R42" s="96"/>
      <c r="S42" s="96"/>
    </row>
    <row r="43" spans="2:19" x14ac:dyDescent="0.2">
      <c r="C43" s="121"/>
      <c r="D43" s="124"/>
      <c r="E43" s="116"/>
      <c r="F43" s="48"/>
      <c r="G43" s="48"/>
      <c r="H43" s="48"/>
      <c r="I43" s="48"/>
      <c r="J43" s="48"/>
      <c r="K43" s="48"/>
      <c r="L43" s="48"/>
    </row>
    <row r="44" spans="2:19" x14ac:dyDescent="0.2">
      <c r="C44" s="121"/>
      <c r="D44" s="106" t="s">
        <v>638</v>
      </c>
      <c r="E44" s="116">
        <v>63</v>
      </c>
      <c r="F44" s="48">
        <v>45</v>
      </c>
      <c r="G44" s="48">
        <v>47</v>
      </c>
      <c r="H44" s="48">
        <v>33</v>
      </c>
      <c r="I44" s="48">
        <v>0</v>
      </c>
      <c r="J44" s="48">
        <v>12</v>
      </c>
      <c r="K44" s="48">
        <v>8</v>
      </c>
      <c r="L44" s="48">
        <v>8</v>
      </c>
    </row>
    <row r="45" spans="2:19" x14ac:dyDescent="0.2">
      <c r="C45" s="121"/>
      <c r="D45" s="121" t="s">
        <v>28</v>
      </c>
      <c r="E45" s="117">
        <v>45</v>
      </c>
      <c r="F45" s="48">
        <v>32</v>
      </c>
      <c r="G45" s="48">
        <v>15</v>
      </c>
      <c r="H45" s="48">
        <v>21</v>
      </c>
      <c r="I45" s="48">
        <v>0</v>
      </c>
      <c r="J45" s="48">
        <v>10</v>
      </c>
      <c r="K45" s="48">
        <v>7</v>
      </c>
      <c r="L45" s="48">
        <v>8</v>
      </c>
      <c r="N45" s="96"/>
      <c r="O45" s="96"/>
      <c r="P45" s="96"/>
      <c r="Q45" s="96"/>
      <c r="R45" s="96"/>
      <c r="S45" s="96"/>
    </row>
    <row r="46" spans="2:19" x14ac:dyDescent="0.2">
      <c r="C46" s="121"/>
      <c r="D46" s="121" t="s">
        <v>635</v>
      </c>
      <c r="E46" s="116">
        <v>18</v>
      </c>
      <c r="F46" s="48">
        <v>13</v>
      </c>
      <c r="G46" s="48">
        <v>32</v>
      </c>
      <c r="H46" s="48">
        <v>12</v>
      </c>
      <c r="I46" s="118">
        <v>0</v>
      </c>
      <c r="J46" s="48">
        <v>2</v>
      </c>
      <c r="K46" s="118">
        <v>1</v>
      </c>
      <c r="L46" s="118">
        <v>0</v>
      </c>
      <c r="N46" s="96"/>
      <c r="O46" s="96"/>
      <c r="P46" s="96"/>
      <c r="Q46" s="96"/>
      <c r="R46" s="96"/>
      <c r="S46" s="96"/>
    </row>
    <row r="47" spans="2:19" x14ac:dyDescent="0.2">
      <c r="C47" s="121"/>
      <c r="D47" s="124"/>
      <c r="E47" s="116"/>
      <c r="F47" s="48"/>
      <c r="G47" s="48"/>
      <c r="H47" s="48"/>
      <c r="I47" s="48"/>
      <c r="J47" s="48"/>
      <c r="K47" s="48"/>
      <c r="L47" s="48"/>
    </row>
    <row r="48" spans="2:19" x14ac:dyDescent="0.2">
      <c r="C48" s="122" t="s">
        <v>641</v>
      </c>
      <c r="D48" s="107"/>
      <c r="E48" s="116">
        <v>18763</v>
      </c>
      <c r="F48" s="48">
        <v>16765</v>
      </c>
      <c r="G48" s="48">
        <v>2321</v>
      </c>
      <c r="H48" s="48">
        <v>4597</v>
      </c>
      <c r="I48" s="48">
        <v>977</v>
      </c>
      <c r="J48" s="48">
        <v>826</v>
      </c>
      <c r="K48" s="48">
        <v>3102</v>
      </c>
      <c r="L48" s="48">
        <v>1780</v>
      </c>
    </row>
    <row r="49" spans="2:19" x14ac:dyDescent="0.2">
      <c r="C49" s="121"/>
      <c r="D49" s="74" t="s">
        <v>28</v>
      </c>
      <c r="E49" s="116">
        <v>18749</v>
      </c>
      <c r="F49" s="48">
        <v>16710</v>
      </c>
      <c r="G49" s="48">
        <v>2311</v>
      </c>
      <c r="H49" s="48">
        <v>4579</v>
      </c>
      <c r="I49" s="48">
        <v>972</v>
      </c>
      <c r="J49" s="48">
        <v>807</v>
      </c>
      <c r="K49" s="48">
        <v>3102</v>
      </c>
      <c r="L49" s="48">
        <v>1780</v>
      </c>
    </row>
    <row r="50" spans="2:19" x14ac:dyDescent="0.2">
      <c r="C50" s="121"/>
      <c r="D50" s="74" t="s">
        <v>635</v>
      </c>
      <c r="E50" s="116">
        <v>14</v>
      </c>
      <c r="F50" s="48">
        <v>55</v>
      </c>
      <c r="G50" s="48">
        <v>10</v>
      </c>
      <c r="H50" s="48">
        <v>18</v>
      </c>
      <c r="I50" s="48">
        <v>5</v>
      </c>
      <c r="J50" s="48">
        <v>19</v>
      </c>
      <c r="K50" s="48">
        <v>0</v>
      </c>
      <c r="L50" s="48">
        <v>0</v>
      </c>
    </row>
    <row r="51" spans="2:19" x14ac:dyDescent="0.2">
      <c r="C51" s="121"/>
      <c r="E51" s="117"/>
      <c r="F51" s="48"/>
      <c r="G51" s="48"/>
      <c r="H51" s="48"/>
      <c r="I51" s="48"/>
      <c r="J51" s="48"/>
      <c r="K51" s="48"/>
      <c r="L51" s="48"/>
    </row>
    <row r="52" spans="2:19" x14ac:dyDescent="0.2">
      <c r="C52" s="121"/>
      <c r="D52" s="106" t="s">
        <v>637</v>
      </c>
      <c r="E52" s="116">
        <v>10380</v>
      </c>
      <c r="F52" s="48">
        <v>9649</v>
      </c>
      <c r="G52" s="48">
        <v>1193</v>
      </c>
      <c r="H52" s="48">
        <v>2430</v>
      </c>
      <c r="I52" s="48">
        <v>506</v>
      </c>
      <c r="J52" s="48">
        <v>452</v>
      </c>
      <c r="K52" s="48">
        <v>1719</v>
      </c>
      <c r="L52" s="48">
        <v>987</v>
      </c>
    </row>
    <row r="53" spans="2:19" x14ac:dyDescent="0.2">
      <c r="C53" s="121"/>
      <c r="D53" s="121" t="s">
        <v>28</v>
      </c>
      <c r="E53" s="116">
        <v>10378</v>
      </c>
      <c r="F53" s="48">
        <v>9639</v>
      </c>
      <c r="G53" s="48">
        <v>1190</v>
      </c>
      <c r="H53" s="48">
        <v>2427</v>
      </c>
      <c r="I53" s="48">
        <v>505</v>
      </c>
      <c r="J53" s="48">
        <v>434</v>
      </c>
      <c r="K53" s="48">
        <v>1719</v>
      </c>
      <c r="L53" s="48">
        <v>987</v>
      </c>
      <c r="N53" s="96"/>
      <c r="O53" s="96"/>
      <c r="P53" s="96"/>
      <c r="Q53" s="96"/>
      <c r="R53" s="96"/>
      <c r="S53" s="96"/>
    </row>
    <row r="54" spans="2:19" x14ac:dyDescent="0.2">
      <c r="C54" s="121"/>
      <c r="D54" s="121" t="s">
        <v>635</v>
      </c>
      <c r="E54" s="126">
        <v>2</v>
      </c>
      <c r="F54" s="118">
        <v>10</v>
      </c>
      <c r="G54" s="48">
        <v>3</v>
      </c>
      <c r="H54" s="48">
        <v>3</v>
      </c>
      <c r="I54" s="118">
        <v>1</v>
      </c>
      <c r="J54" s="48">
        <v>18</v>
      </c>
      <c r="K54" s="118">
        <v>0</v>
      </c>
      <c r="L54" s="118">
        <v>0</v>
      </c>
      <c r="N54" s="96"/>
      <c r="O54" s="96"/>
      <c r="P54" s="96"/>
      <c r="Q54" s="96"/>
      <c r="R54" s="96"/>
      <c r="S54" s="96"/>
    </row>
    <row r="55" spans="2:19" x14ac:dyDescent="0.2">
      <c r="C55" s="121"/>
      <c r="D55" s="124"/>
      <c r="E55" s="116"/>
      <c r="F55" s="48"/>
      <c r="G55" s="48"/>
      <c r="H55" s="48"/>
      <c r="I55" s="48"/>
      <c r="J55" s="48"/>
      <c r="K55" s="48"/>
      <c r="L55" s="48"/>
    </row>
    <row r="56" spans="2:19" x14ac:dyDescent="0.2">
      <c r="C56" s="121"/>
      <c r="D56" s="106" t="s">
        <v>638</v>
      </c>
      <c r="E56" s="116">
        <v>8383</v>
      </c>
      <c r="F56" s="48">
        <v>7116</v>
      </c>
      <c r="G56" s="48">
        <v>1128</v>
      </c>
      <c r="H56" s="48">
        <v>2167</v>
      </c>
      <c r="I56" s="48">
        <v>471</v>
      </c>
      <c r="J56" s="48">
        <v>374</v>
      </c>
      <c r="K56" s="48">
        <v>1383</v>
      </c>
      <c r="L56" s="48">
        <v>793</v>
      </c>
    </row>
    <row r="57" spans="2:19" x14ac:dyDescent="0.2">
      <c r="C57" s="121"/>
      <c r="D57" s="121" t="s">
        <v>28</v>
      </c>
      <c r="E57" s="117">
        <v>8371</v>
      </c>
      <c r="F57" s="48">
        <v>7071</v>
      </c>
      <c r="G57" s="48">
        <v>1121</v>
      </c>
      <c r="H57" s="48">
        <v>2152</v>
      </c>
      <c r="I57" s="48">
        <v>467</v>
      </c>
      <c r="J57" s="48">
        <v>373</v>
      </c>
      <c r="K57" s="48">
        <v>1383</v>
      </c>
      <c r="L57" s="48">
        <v>793</v>
      </c>
      <c r="N57" s="96"/>
      <c r="O57" s="96"/>
      <c r="P57" s="96"/>
      <c r="Q57" s="96"/>
      <c r="R57" s="96"/>
      <c r="S57" s="96"/>
    </row>
    <row r="58" spans="2:19" x14ac:dyDescent="0.2">
      <c r="C58" s="121"/>
      <c r="D58" s="121" t="s">
        <v>635</v>
      </c>
      <c r="E58" s="116">
        <v>12</v>
      </c>
      <c r="F58" s="48">
        <v>45</v>
      </c>
      <c r="G58" s="48">
        <v>7</v>
      </c>
      <c r="H58" s="48">
        <v>15</v>
      </c>
      <c r="I58" s="48">
        <v>4</v>
      </c>
      <c r="J58" s="48">
        <v>1</v>
      </c>
      <c r="K58" s="118">
        <v>0</v>
      </c>
      <c r="L58" s="118">
        <v>0</v>
      </c>
      <c r="N58" s="96"/>
      <c r="O58" s="96"/>
      <c r="P58" s="96"/>
      <c r="Q58" s="96"/>
      <c r="R58" s="96"/>
      <c r="S58" s="96"/>
    </row>
    <row r="59" spans="2:19" x14ac:dyDescent="0.2">
      <c r="C59" s="121"/>
      <c r="D59" s="124"/>
      <c r="E59" s="116"/>
      <c r="F59" s="48"/>
      <c r="G59" s="48"/>
      <c r="H59" s="48"/>
      <c r="I59" s="48"/>
      <c r="J59" s="48"/>
      <c r="K59" s="48"/>
      <c r="L59" s="48"/>
    </row>
    <row r="60" spans="2:19" x14ac:dyDescent="0.2">
      <c r="B60" s="74"/>
      <c r="C60" s="122" t="s">
        <v>642</v>
      </c>
      <c r="D60" s="107"/>
      <c r="E60" s="116">
        <v>660</v>
      </c>
      <c r="F60" s="48">
        <v>438</v>
      </c>
      <c r="G60" s="48">
        <v>102</v>
      </c>
      <c r="H60" s="48">
        <v>283</v>
      </c>
      <c r="I60" s="48">
        <v>21</v>
      </c>
      <c r="J60" s="48">
        <v>39</v>
      </c>
      <c r="K60" s="48">
        <v>187</v>
      </c>
      <c r="L60" s="48">
        <v>114</v>
      </c>
    </row>
    <row r="61" spans="2:19" x14ac:dyDescent="0.2">
      <c r="C61" s="121"/>
      <c r="D61" s="74" t="s">
        <v>28</v>
      </c>
      <c r="E61" s="116">
        <v>472</v>
      </c>
      <c r="F61" s="48">
        <v>358</v>
      </c>
      <c r="G61" s="48">
        <v>92</v>
      </c>
      <c r="H61" s="48">
        <v>192</v>
      </c>
      <c r="I61" s="48">
        <v>21</v>
      </c>
      <c r="J61" s="48">
        <v>35</v>
      </c>
      <c r="K61" s="48">
        <v>128</v>
      </c>
      <c r="L61" s="48">
        <v>86</v>
      </c>
      <c r="N61" s="96"/>
      <c r="O61" s="96"/>
      <c r="P61" s="96"/>
      <c r="Q61" s="96"/>
      <c r="R61" s="96"/>
      <c r="S61" s="96"/>
    </row>
    <row r="62" spans="2:19" x14ac:dyDescent="0.2">
      <c r="C62" s="121"/>
      <c r="D62" s="74" t="s">
        <v>635</v>
      </c>
      <c r="E62" s="116">
        <v>188</v>
      </c>
      <c r="F62" s="48">
        <v>80</v>
      </c>
      <c r="G62" s="48">
        <v>10</v>
      </c>
      <c r="H62" s="48">
        <v>91</v>
      </c>
      <c r="I62" s="118">
        <v>0</v>
      </c>
      <c r="J62" s="48">
        <v>4</v>
      </c>
      <c r="K62" s="48">
        <v>59</v>
      </c>
      <c r="L62" s="48">
        <v>28</v>
      </c>
      <c r="N62" s="96"/>
      <c r="O62" s="96"/>
      <c r="P62" s="96"/>
      <c r="Q62" s="96"/>
      <c r="R62" s="96"/>
      <c r="S62" s="96"/>
    </row>
    <row r="63" spans="2:19" x14ac:dyDescent="0.2">
      <c r="C63" s="121"/>
      <c r="E63" s="117"/>
      <c r="F63" s="48"/>
      <c r="G63" s="48"/>
      <c r="H63" s="48"/>
      <c r="I63" s="48"/>
      <c r="J63" s="48"/>
      <c r="K63" s="48"/>
      <c r="L63" s="48"/>
    </row>
    <row r="64" spans="2:19" x14ac:dyDescent="0.2">
      <c r="B64" s="74"/>
      <c r="C64" s="122" t="s">
        <v>643</v>
      </c>
      <c r="D64" s="107"/>
      <c r="E64" s="116">
        <v>89</v>
      </c>
      <c r="F64" s="48">
        <v>29</v>
      </c>
      <c r="G64" s="48">
        <v>17</v>
      </c>
      <c r="H64" s="48">
        <v>31</v>
      </c>
      <c r="I64" s="48">
        <v>13</v>
      </c>
      <c r="J64" s="48">
        <v>25</v>
      </c>
      <c r="K64" s="48">
        <v>51</v>
      </c>
      <c r="L64" s="48">
        <v>32</v>
      </c>
    </row>
    <row r="65" spans="1:12" x14ac:dyDescent="0.2">
      <c r="B65" s="74"/>
      <c r="C65" s="85"/>
      <c r="D65" s="74" t="s">
        <v>28</v>
      </c>
      <c r="E65" s="116">
        <v>89</v>
      </c>
      <c r="F65" s="48">
        <v>28</v>
      </c>
      <c r="G65" s="48">
        <v>17</v>
      </c>
      <c r="H65" s="48">
        <v>31</v>
      </c>
      <c r="I65" s="48">
        <v>13</v>
      </c>
      <c r="J65" s="48">
        <v>25</v>
      </c>
      <c r="K65" s="48">
        <v>51</v>
      </c>
      <c r="L65" s="48">
        <v>32</v>
      </c>
    </row>
    <row r="66" spans="1:12" x14ac:dyDescent="0.2">
      <c r="B66" s="74"/>
      <c r="C66" s="85"/>
      <c r="D66" s="74" t="s">
        <v>635</v>
      </c>
      <c r="E66" s="116">
        <v>0</v>
      </c>
      <c r="F66" s="118">
        <v>1</v>
      </c>
      <c r="G66" s="118">
        <v>0</v>
      </c>
      <c r="H66" s="118">
        <v>0</v>
      </c>
      <c r="I66" s="118">
        <v>0</v>
      </c>
      <c r="J66" s="118">
        <v>0</v>
      </c>
      <c r="K66" s="118">
        <v>0</v>
      </c>
      <c r="L66" s="118">
        <v>0</v>
      </c>
    </row>
    <row r="67" spans="1:12" x14ac:dyDescent="0.2">
      <c r="B67" s="119"/>
      <c r="C67" s="124"/>
      <c r="D67" s="69"/>
      <c r="E67" s="116"/>
      <c r="F67" s="48"/>
      <c r="G67" s="48"/>
      <c r="H67" s="48"/>
      <c r="I67" s="48"/>
      <c r="J67" s="48"/>
      <c r="K67" s="48"/>
      <c r="L67" s="48"/>
    </row>
    <row r="68" spans="1:12" x14ac:dyDescent="0.15">
      <c r="E68" s="127"/>
      <c r="F68" s="128"/>
      <c r="G68" s="128"/>
      <c r="H68" s="128"/>
      <c r="I68" s="128"/>
      <c r="J68" s="128"/>
      <c r="K68" s="128"/>
      <c r="L68" s="128"/>
    </row>
    <row r="69" spans="1:12" x14ac:dyDescent="0.2">
      <c r="B69" s="74" t="s">
        <v>35</v>
      </c>
      <c r="E69" s="117">
        <v>1035</v>
      </c>
      <c r="F69" s="48">
        <v>993</v>
      </c>
      <c r="G69" s="48">
        <v>155</v>
      </c>
      <c r="H69" s="48">
        <v>272</v>
      </c>
      <c r="I69" s="48">
        <v>72</v>
      </c>
      <c r="J69" s="48">
        <v>30</v>
      </c>
      <c r="K69" s="48">
        <v>177</v>
      </c>
      <c r="L69" s="48">
        <v>88</v>
      </c>
    </row>
    <row r="70" spans="1:12" ht="18" thickBot="1" x14ac:dyDescent="0.2">
      <c r="B70" s="79"/>
      <c r="C70" s="79"/>
      <c r="D70" s="79"/>
      <c r="E70" s="129"/>
      <c r="F70" s="130"/>
      <c r="G70" s="130"/>
      <c r="H70" s="130"/>
      <c r="I70" s="130"/>
      <c r="J70" s="130"/>
      <c r="K70" s="130"/>
      <c r="L70" s="130"/>
    </row>
    <row r="71" spans="1:12" x14ac:dyDescent="0.2">
      <c r="E71" s="74" t="s">
        <v>36</v>
      </c>
    </row>
    <row r="72" spans="1:12" x14ac:dyDescent="0.2">
      <c r="A72" s="74"/>
    </row>
    <row r="73" spans="1:12" x14ac:dyDescent="0.2">
      <c r="A73" s="74"/>
    </row>
  </sheetData>
  <mergeCells count="2">
    <mergeCell ref="B6:L6"/>
    <mergeCell ref="G7:H7"/>
  </mergeCells>
  <phoneticPr fontId="2"/>
  <pageMargins left="0.78740157480314965" right="0.78740157480314965" top="0.98425196850393704" bottom="0.98425196850393704" header="0.51181102362204722" footer="0.51181102362204722"/>
  <pageSetup paperSize="9" scale="62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3E14-7EB8-44DA-B7F7-D49F947B74D9}">
  <sheetPr>
    <tabColor theme="3"/>
    <pageSetUpPr fitToPage="1"/>
  </sheetPr>
  <dimension ref="A1:R73"/>
  <sheetViews>
    <sheetView view="pageBreakPreview" zoomScale="75" zoomScaleNormal="75" workbookViewId="0"/>
  </sheetViews>
  <sheetFormatPr defaultColWidth="10.875" defaultRowHeight="17.25" x14ac:dyDescent="0.15"/>
  <cols>
    <col min="1" max="1" width="13.375" style="66" customWidth="1"/>
    <col min="2" max="2" width="7.625" style="66" customWidth="1"/>
    <col min="3" max="3" width="11.25" style="66" customWidth="1"/>
    <col min="4" max="4" width="14" style="66" customWidth="1"/>
    <col min="5" max="12" width="13" style="66" customWidth="1"/>
    <col min="13" max="13" width="12.125" style="66" customWidth="1"/>
    <col min="14" max="16384" width="10.875" style="66"/>
  </cols>
  <sheetData>
    <row r="1" spans="1:13" x14ac:dyDescent="0.2">
      <c r="A1" s="74"/>
    </row>
    <row r="6" spans="1:13" x14ac:dyDescent="0.2">
      <c r="B6" s="366" t="s">
        <v>37</v>
      </c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13" ht="18" thickBot="1" x14ac:dyDescent="0.25">
      <c r="B7" s="79"/>
      <c r="C7" s="79"/>
      <c r="D7" s="79"/>
      <c r="E7" s="79"/>
      <c r="F7" s="79"/>
      <c r="G7" s="367" t="s">
        <v>302</v>
      </c>
      <c r="H7" s="367"/>
      <c r="I7" s="79"/>
      <c r="J7" s="79"/>
      <c r="K7" s="79"/>
      <c r="L7" s="99" t="s">
        <v>361</v>
      </c>
    </row>
    <row r="8" spans="1:13" x14ac:dyDescent="0.15">
      <c r="D8" s="143"/>
      <c r="F8" s="85"/>
      <c r="G8" s="85"/>
      <c r="H8" s="144"/>
      <c r="J8" s="101"/>
      <c r="K8" s="144"/>
    </row>
    <row r="9" spans="1:13" s="140" customFormat="1" x14ac:dyDescent="0.2">
      <c r="C9" s="282" t="s">
        <v>26</v>
      </c>
      <c r="D9" s="145"/>
      <c r="E9" s="146" t="s">
        <v>192</v>
      </c>
      <c r="F9" s="103" t="s">
        <v>179</v>
      </c>
      <c r="G9" s="103" t="s">
        <v>180</v>
      </c>
      <c r="H9" s="147" t="s">
        <v>181</v>
      </c>
      <c r="I9" s="146" t="s">
        <v>656</v>
      </c>
      <c r="J9" s="103" t="s">
        <v>657</v>
      </c>
      <c r="K9" s="147" t="s">
        <v>193</v>
      </c>
      <c r="L9" s="146" t="s">
        <v>182</v>
      </c>
    </row>
    <row r="10" spans="1:13" x14ac:dyDescent="0.15">
      <c r="B10" s="69"/>
      <c r="C10" s="69"/>
      <c r="D10" s="148"/>
      <c r="E10" s="69"/>
      <c r="F10" s="124"/>
      <c r="G10" s="124"/>
      <c r="H10" s="149"/>
      <c r="I10" s="69"/>
      <c r="J10" s="124"/>
      <c r="K10" s="149"/>
      <c r="L10" s="69"/>
      <c r="M10" s="141"/>
    </row>
    <row r="11" spans="1:13" x14ac:dyDescent="0.15">
      <c r="D11" s="73"/>
      <c r="E11" s="48"/>
      <c r="F11" s="114"/>
      <c r="G11" s="114"/>
      <c r="H11" s="114"/>
      <c r="I11" s="114"/>
      <c r="J11" s="114"/>
      <c r="K11" s="114"/>
      <c r="L11" s="114"/>
    </row>
    <row r="12" spans="1:13" x14ac:dyDescent="0.2">
      <c r="B12" s="74" t="s">
        <v>890</v>
      </c>
      <c r="D12" s="115"/>
      <c r="E12" s="116">
        <v>10501</v>
      </c>
      <c r="F12" s="48">
        <v>1996</v>
      </c>
      <c r="G12" s="48">
        <v>2508</v>
      </c>
      <c r="H12" s="48">
        <v>1748</v>
      </c>
      <c r="I12" s="48">
        <v>2578</v>
      </c>
      <c r="J12" s="48">
        <v>4694</v>
      </c>
      <c r="K12" s="48">
        <v>3498</v>
      </c>
      <c r="L12" s="48">
        <v>6448</v>
      </c>
    </row>
    <row r="13" spans="1:13" x14ac:dyDescent="0.2">
      <c r="B13" s="74" t="s">
        <v>27</v>
      </c>
      <c r="D13" s="74" t="s">
        <v>28</v>
      </c>
      <c r="E13" s="116">
        <v>10004</v>
      </c>
      <c r="F13" s="48">
        <v>1982</v>
      </c>
      <c r="G13" s="48">
        <v>2466</v>
      </c>
      <c r="H13" s="48">
        <v>1673</v>
      </c>
      <c r="I13" s="48">
        <v>2509</v>
      </c>
      <c r="J13" s="48">
        <v>4536</v>
      </c>
      <c r="K13" s="48">
        <v>3388</v>
      </c>
      <c r="L13" s="48">
        <v>6255</v>
      </c>
    </row>
    <row r="14" spans="1:13" x14ac:dyDescent="0.2">
      <c r="C14" s="74" t="s">
        <v>29</v>
      </c>
      <c r="D14" s="74" t="s">
        <v>635</v>
      </c>
      <c r="E14" s="117">
        <v>497</v>
      </c>
      <c r="F14" s="48">
        <v>14</v>
      </c>
      <c r="G14" s="48">
        <v>42</v>
      </c>
      <c r="H14" s="48">
        <v>75</v>
      </c>
      <c r="I14" s="48">
        <v>69</v>
      </c>
      <c r="J14" s="48">
        <v>158</v>
      </c>
      <c r="K14" s="48">
        <v>110</v>
      </c>
      <c r="L14" s="48">
        <v>193</v>
      </c>
    </row>
    <row r="15" spans="1:13" x14ac:dyDescent="0.2">
      <c r="C15" s="74"/>
      <c r="D15" s="74"/>
      <c r="E15" s="117"/>
      <c r="F15" s="48"/>
      <c r="G15" s="48"/>
      <c r="H15" s="48"/>
      <c r="I15" s="48"/>
      <c r="J15" s="48"/>
      <c r="K15" s="48"/>
      <c r="L15" s="48"/>
    </row>
    <row r="16" spans="1:13" x14ac:dyDescent="0.2">
      <c r="B16" s="74" t="s">
        <v>891</v>
      </c>
      <c r="D16" s="115"/>
      <c r="E16" s="116">
        <v>10490</v>
      </c>
      <c r="F16" s="48">
        <v>1940</v>
      </c>
      <c r="G16" s="48">
        <v>2500</v>
      </c>
      <c r="H16" s="48">
        <v>1710</v>
      </c>
      <c r="I16" s="48">
        <v>2545</v>
      </c>
      <c r="J16" s="48">
        <v>4659</v>
      </c>
      <c r="K16" s="48">
        <v>3474</v>
      </c>
      <c r="L16" s="48">
        <v>6420</v>
      </c>
    </row>
    <row r="17" spans="2:18" x14ac:dyDescent="0.2">
      <c r="B17" s="74" t="s">
        <v>27</v>
      </c>
      <c r="D17" s="74" t="s">
        <v>28</v>
      </c>
      <c r="E17" s="116">
        <v>9995</v>
      </c>
      <c r="F17" s="48">
        <v>1925</v>
      </c>
      <c r="G17" s="48">
        <v>2454</v>
      </c>
      <c r="H17" s="48">
        <v>1645</v>
      </c>
      <c r="I17" s="48">
        <v>2478</v>
      </c>
      <c r="J17" s="48">
        <v>4497</v>
      </c>
      <c r="K17" s="48">
        <v>3355</v>
      </c>
      <c r="L17" s="48">
        <v>6224</v>
      </c>
    </row>
    <row r="18" spans="2:18" x14ac:dyDescent="0.2">
      <c r="C18" s="74" t="s">
        <v>29</v>
      </c>
      <c r="D18" s="74" t="s">
        <v>635</v>
      </c>
      <c r="E18" s="116">
        <v>495</v>
      </c>
      <c r="F18" s="48">
        <v>15</v>
      </c>
      <c r="G18" s="48">
        <v>46</v>
      </c>
      <c r="H18" s="48">
        <v>65</v>
      </c>
      <c r="I18" s="48">
        <v>67</v>
      </c>
      <c r="J18" s="48">
        <v>162</v>
      </c>
      <c r="K18" s="48">
        <v>119</v>
      </c>
      <c r="L18" s="48">
        <v>196</v>
      </c>
    </row>
    <row r="19" spans="2:18" x14ac:dyDescent="0.2">
      <c r="C19" s="119"/>
      <c r="D19" s="120"/>
      <c r="E19" s="116"/>
      <c r="F19" s="48"/>
      <c r="G19" s="48"/>
      <c r="H19" s="48"/>
      <c r="I19" s="48"/>
      <c r="J19" s="48"/>
      <c r="K19" s="48"/>
      <c r="L19" s="48"/>
    </row>
    <row r="20" spans="2:18" x14ac:dyDescent="0.2">
      <c r="C20" s="121" t="s">
        <v>636</v>
      </c>
      <c r="E20" s="116">
        <v>2228</v>
      </c>
      <c r="F20" s="48">
        <v>143</v>
      </c>
      <c r="G20" s="48">
        <v>258</v>
      </c>
      <c r="H20" s="48">
        <v>175</v>
      </c>
      <c r="I20" s="48">
        <v>377</v>
      </c>
      <c r="J20" s="48">
        <v>1155</v>
      </c>
      <c r="K20" s="48">
        <v>569</v>
      </c>
      <c r="L20" s="48">
        <v>704</v>
      </c>
    </row>
    <row r="21" spans="2:18" x14ac:dyDescent="0.2">
      <c r="C21" s="121"/>
      <c r="D21" s="74" t="s">
        <v>28</v>
      </c>
      <c r="E21" s="116">
        <v>1904</v>
      </c>
      <c r="F21" s="48">
        <v>142</v>
      </c>
      <c r="G21" s="48">
        <v>218</v>
      </c>
      <c r="H21" s="48">
        <v>142</v>
      </c>
      <c r="I21" s="48">
        <v>341</v>
      </c>
      <c r="J21" s="48">
        <v>1036</v>
      </c>
      <c r="K21" s="48">
        <v>474</v>
      </c>
      <c r="L21" s="48">
        <v>669</v>
      </c>
    </row>
    <row r="22" spans="2:18" x14ac:dyDescent="0.2">
      <c r="C22" s="121"/>
      <c r="D22" s="74" t="s">
        <v>635</v>
      </c>
      <c r="E22" s="116">
        <v>324</v>
      </c>
      <c r="F22" s="48">
        <v>1</v>
      </c>
      <c r="G22" s="48">
        <v>40</v>
      </c>
      <c r="H22" s="48">
        <v>33</v>
      </c>
      <c r="I22" s="48">
        <v>36</v>
      </c>
      <c r="J22" s="48">
        <v>119</v>
      </c>
      <c r="K22" s="48">
        <v>95</v>
      </c>
      <c r="L22" s="48">
        <v>35</v>
      </c>
    </row>
    <row r="23" spans="2:18" x14ac:dyDescent="0.2">
      <c r="C23" s="121"/>
      <c r="E23" s="116"/>
      <c r="F23" s="48"/>
      <c r="G23" s="48"/>
      <c r="H23" s="48"/>
      <c r="I23" s="48"/>
      <c r="J23" s="48"/>
      <c r="K23" s="48"/>
      <c r="L23" s="48"/>
    </row>
    <row r="24" spans="2:18" x14ac:dyDescent="0.2">
      <c r="C24" s="121"/>
      <c r="D24" s="122" t="s">
        <v>637</v>
      </c>
      <c r="E24" s="116">
        <v>680</v>
      </c>
      <c r="F24" s="48">
        <v>42</v>
      </c>
      <c r="G24" s="48">
        <v>128</v>
      </c>
      <c r="H24" s="48">
        <v>74</v>
      </c>
      <c r="I24" s="48">
        <v>156</v>
      </c>
      <c r="J24" s="48">
        <v>336</v>
      </c>
      <c r="K24" s="48">
        <v>247</v>
      </c>
      <c r="L24" s="48">
        <v>243</v>
      </c>
    </row>
    <row r="25" spans="2:18" x14ac:dyDescent="0.2">
      <c r="C25" s="121"/>
      <c r="D25" s="121" t="s">
        <v>28</v>
      </c>
      <c r="E25" s="116">
        <v>444</v>
      </c>
      <c r="F25" s="48">
        <v>42</v>
      </c>
      <c r="G25" s="48">
        <v>91</v>
      </c>
      <c r="H25" s="48">
        <v>51</v>
      </c>
      <c r="I25" s="48">
        <v>121</v>
      </c>
      <c r="J25" s="48">
        <v>234</v>
      </c>
      <c r="K25" s="48">
        <v>168</v>
      </c>
      <c r="L25" s="48">
        <v>216</v>
      </c>
      <c r="N25" s="96"/>
      <c r="O25" s="96"/>
      <c r="P25" s="96"/>
      <c r="Q25" s="96"/>
      <c r="R25" s="96"/>
    </row>
    <row r="26" spans="2:18" x14ac:dyDescent="0.2">
      <c r="C26" s="123"/>
      <c r="D26" s="74" t="s">
        <v>635</v>
      </c>
      <c r="E26" s="116">
        <v>236</v>
      </c>
      <c r="F26" s="48">
        <v>0</v>
      </c>
      <c r="G26" s="48">
        <v>37</v>
      </c>
      <c r="H26" s="48">
        <v>23</v>
      </c>
      <c r="I26" s="48">
        <v>35</v>
      </c>
      <c r="J26" s="48">
        <v>102</v>
      </c>
      <c r="K26" s="48">
        <v>79</v>
      </c>
      <c r="L26" s="48">
        <v>27</v>
      </c>
      <c r="N26" s="96"/>
      <c r="O26" s="96"/>
      <c r="P26" s="96"/>
      <c r="Q26" s="96"/>
      <c r="R26" s="96"/>
    </row>
    <row r="27" spans="2:18" x14ac:dyDescent="0.2">
      <c r="C27" s="121"/>
      <c r="D27" s="121"/>
      <c r="E27" s="117"/>
      <c r="F27" s="140"/>
      <c r="G27" s="140"/>
      <c r="H27" s="140"/>
      <c r="I27" s="140"/>
      <c r="J27" s="140"/>
      <c r="K27" s="140"/>
      <c r="L27" s="140"/>
      <c r="N27" s="96"/>
      <c r="O27" s="96"/>
      <c r="P27" s="96"/>
      <c r="Q27" s="96"/>
      <c r="R27" s="96"/>
    </row>
    <row r="28" spans="2:18" x14ac:dyDescent="0.2">
      <c r="C28" s="121"/>
      <c r="D28" s="106" t="s">
        <v>638</v>
      </c>
      <c r="E28" s="116">
        <v>1493</v>
      </c>
      <c r="F28" s="48">
        <v>101</v>
      </c>
      <c r="G28" s="48">
        <v>125</v>
      </c>
      <c r="H28" s="48">
        <v>94</v>
      </c>
      <c r="I28" s="48">
        <v>221</v>
      </c>
      <c r="J28" s="48">
        <v>815</v>
      </c>
      <c r="K28" s="48">
        <v>317</v>
      </c>
      <c r="L28" s="48">
        <v>441</v>
      </c>
    </row>
    <row r="29" spans="2:18" x14ac:dyDescent="0.2">
      <c r="C29" s="121"/>
      <c r="D29" s="121" t="s">
        <v>28</v>
      </c>
      <c r="E29" s="116">
        <v>1455</v>
      </c>
      <c r="F29" s="48">
        <v>100</v>
      </c>
      <c r="G29" s="48">
        <v>125</v>
      </c>
      <c r="H29" s="48">
        <v>91</v>
      </c>
      <c r="I29" s="48">
        <v>220</v>
      </c>
      <c r="J29" s="48">
        <v>799</v>
      </c>
      <c r="K29" s="48">
        <v>305</v>
      </c>
      <c r="L29" s="48">
        <v>433</v>
      </c>
      <c r="N29" s="96"/>
      <c r="O29" s="96"/>
      <c r="P29" s="96"/>
      <c r="Q29" s="96"/>
      <c r="R29" s="96"/>
    </row>
    <row r="30" spans="2:18" x14ac:dyDescent="0.2">
      <c r="C30" s="121"/>
      <c r="D30" s="121" t="s">
        <v>635</v>
      </c>
      <c r="E30" s="117">
        <v>38</v>
      </c>
      <c r="F30" s="140">
        <v>1</v>
      </c>
      <c r="G30" s="48">
        <v>0</v>
      </c>
      <c r="H30" s="140">
        <v>3</v>
      </c>
      <c r="I30" s="140">
        <v>1</v>
      </c>
      <c r="J30" s="140">
        <v>16</v>
      </c>
      <c r="K30" s="140">
        <v>12</v>
      </c>
      <c r="L30" s="140">
        <v>8</v>
      </c>
      <c r="N30" s="96"/>
      <c r="O30" s="96"/>
      <c r="P30" s="96"/>
      <c r="Q30" s="96"/>
      <c r="R30" s="96"/>
    </row>
    <row r="31" spans="2:18" x14ac:dyDescent="0.2">
      <c r="C31" s="121"/>
      <c r="D31" s="124"/>
      <c r="E31" s="116"/>
      <c r="F31" s="48"/>
      <c r="G31" s="48"/>
      <c r="H31" s="48"/>
      <c r="I31" s="48"/>
      <c r="J31" s="48"/>
      <c r="K31" s="48"/>
      <c r="L31" s="48"/>
    </row>
    <row r="32" spans="2:18" x14ac:dyDescent="0.2">
      <c r="C32" s="121"/>
      <c r="D32" s="106" t="s">
        <v>639</v>
      </c>
      <c r="E32" s="116">
        <v>55</v>
      </c>
      <c r="F32" s="48">
        <v>0</v>
      </c>
      <c r="G32" s="48">
        <v>5</v>
      </c>
      <c r="H32" s="48">
        <v>7</v>
      </c>
      <c r="I32" s="48">
        <v>0</v>
      </c>
      <c r="J32" s="48">
        <v>4</v>
      </c>
      <c r="K32" s="48">
        <v>5</v>
      </c>
      <c r="L32" s="48">
        <v>20</v>
      </c>
    </row>
    <row r="33" spans="2:18" x14ac:dyDescent="0.2">
      <c r="C33" s="121"/>
      <c r="D33" s="121" t="s">
        <v>28</v>
      </c>
      <c r="E33" s="117">
        <v>5</v>
      </c>
      <c r="F33" s="48">
        <v>0</v>
      </c>
      <c r="G33" s="140">
        <v>2</v>
      </c>
      <c r="H33" s="48">
        <v>0</v>
      </c>
      <c r="I33" s="48">
        <v>0</v>
      </c>
      <c r="J33" s="140">
        <v>3</v>
      </c>
      <c r="K33" s="140">
        <v>1</v>
      </c>
      <c r="L33" s="140">
        <v>20</v>
      </c>
      <c r="N33" s="96"/>
      <c r="O33" s="96"/>
      <c r="P33" s="96"/>
      <c r="Q33" s="96"/>
      <c r="R33" s="96"/>
    </row>
    <row r="34" spans="2:18" x14ac:dyDescent="0.2">
      <c r="C34" s="121"/>
      <c r="D34" s="121" t="s">
        <v>635</v>
      </c>
      <c r="E34" s="116">
        <v>50</v>
      </c>
      <c r="F34" s="48">
        <v>0</v>
      </c>
      <c r="G34" s="48">
        <v>3</v>
      </c>
      <c r="H34" s="48">
        <v>7</v>
      </c>
      <c r="I34" s="48">
        <v>0</v>
      </c>
      <c r="J34" s="48">
        <v>1</v>
      </c>
      <c r="K34" s="48">
        <v>4</v>
      </c>
      <c r="L34" s="48">
        <v>0</v>
      </c>
      <c r="N34" s="96"/>
      <c r="O34" s="96"/>
      <c r="P34" s="96"/>
      <c r="Q34" s="96"/>
      <c r="R34" s="96"/>
    </row>
    <row r="35" spans="2:18" x14ac:dyDescent="0.2">
      <c r="C35" s="121"/>
      <c r="D35" s="124"/>
      <c r="E35" s="116"/>
      <c r="F35" s="48"/>
      <c r="G35" s="48"/>
      <c r="H35" s="48"/>
      <c r="I35" s="48"/>
      <c r="J35" s="48"/>
      <c r="K35" s="48"/>
      <c r="L35" s="48"/>
    </row>
    <row r="36" spans="2:18" x14ac:dyDescent="0.2">
      <c r="C36" s="122" t="s">
        <v>640</v>
      </c>
      <c r="D36" s="125" t="s">
        <v>30</v>
      </c>
      <c r="E36" s="116">
        <v>45</v>
      </c>
      <c r="F36" s="48">
        <v>8</v>
      </c>
      <c r="G36" s="48">
        <v>7</v>
      </c>
      <c r="H36" s="48">
        <v>22</v>
      </c>
      <c r="I36" s="48">
        <v>15</v>
      </c>
      <c r="J36" s="48">
        <v>17</v>
      </c>
      <c r="K36" s="48">
        <v>16</v>
      </c>
      <c r="L36" s="48">
        <v>82</v>
      </c>
    </row>
    <row r="37" spans="2:18" x14ac:dyDescent="0.2">
      <c r="B37" s="74" t="s">
        <v>31</v>
      </c>
      <c r="C37" s="121"/>
      <c r="D37" s="74" t="s">
        <v>28</v>
      </c>
      <c r="E37" s="116">
        <v>22</v>
      </c>
      <c r="F37" s="48">
        <v>8</v>
      </c>
      <c r="G37" s="48">
        <v>7</v>
      </c>
      <c r="H37" s="48">
        <v>0</v>
      </c>
      <c r="I37" s="48">
        <v>12</v>
      </c>
      <c r="J37" s="48">
        <v>17</v>
      </c>
      <c r="K37" s="48">
        <v>11</v>
      </c>
      <c r="L37" s="48">
        <v>21</v>
      </c>
    </row>
    <row r="38" spans="2:18" x14ac:dyDescent="0.2">
      <c r="B38" s="74" t="s">
        <v>32</v>
      </c>
      <c r="C38" s="121"/>
      <c r="D38" s="74" t="s">
        <v>635</v>
      </c>
      <c r="E38" s="116">
        <v>23</v>
      </c>
      <c r="F38" s="48">
        <v>0</v>
      </c>
      <c r="G38" s="48">
        <v>0</v>
      </c>
      <c r="H38" s="48">
        <v>22</v>
      </c>
      <c r="I38" s="48">
        <v>3</v>
      </c>
      <c r="J38" s="48">
        <v>0</v>
      </c>
      <c r="K38" s="48">
        <v>5</v>
      </c>
      <c r="L38" s="48">
        <v>61</v>
      </c>
    </row>
    <row r="39" spans="2:18" x14ac:dyDescent="0.2">
      <c r="B39" s="74" t="s">
        <v>33</v>
      </c>
      <c r="C39" s="121"/>
      <c r="E39" s="117"/>
      <c r="F39" s="140"/>
      <c r="G39" s="140"/>
      <c r="H39" s="140"/>
      <c r="I39" s="140"/>
      <c r="J39" s="140"/>
      <c r="K39" s="140"/>
      <c r="L39" s="140"/>
    </row>
    <row r="40" spans="2:18" x14ac:dyDescent="0.2">
      <c r="B40" s="74" t="s">
        <v>34</v>
      </c>
      <c r="C40" s="121"/>
      <c r="D40" s="106" t="s">
        <v>637</v>
      </c>
      <c r="E40" s="116">
        <v>8</v>
      </c>
      <c r="F40" s="48">
        <v>1</v>
      </c>
      <c r="G40" s="48">
        <v>5</v>
      </c>
      <c r="H40" s="48">
        <v>17</v>
      </c>
      <c r="I40" s="48">
        <v>1</v>
      </c>
      <c r="J40" s="48">
        <v>3</v>
      </c>
      <c r="K40" s="48">
        <v>3</v>
      </c>
      <c r="L40" s="48">
        <v>50</v>
      </c>
    </row>
    <row r="41" spans="2:18" x14ac:dyDescent="0.2">
      <c r="C41" s="121"/>
      <c r="D41" s="121" t="s">
        <v>28</v>
      </c>
      <c r="E41" s="116">
        <v>0</v>
      </c>
      <c r="F41" s="48">
        <v>1</v>
      </c>
      <c r="G41" s="48">
        <v>5</v>
      </c>
      <c r="H41" s="48">
        <v>0</v>
      </c>
      <c r="I41" s="48">
        <v>1</v>
      </c>
      <c r="J41" s="48">
        <v>3</v>
      </c>
      <c r="K41" s="48">
        <v>1</v>
      </c>
      <c r="L41" s="48">
        <v>5</v>
      </c>
      <c r="N41" s="96"/>
      <c r="O41" s="96"/>
      <c r="P41" s="96"/>
      <c r="Q41" s="96"/>
      <c r="R41" s="96"/>
    </row>
    <row r="42" spans="2:18" x14ac:dyDescent="0.2">
      <c r="C42" s="121"/>
      <c r="D42" s="121" t="s">
        <v>635</v>
      </c>
      <c r="E42" s="117">
        <v>8</v>
      </c>
      <c r="F42" s="48">
        <v>0</v>
      </c>
      <c r="G42" s="48">
        <v>0</v>
      </c>
      <c r="H42" s="140">
        <v>17</v>
      </c>
      <c r="I42" s="48">
        <v>0</v>
      </c>
      <c r="J42" s="48">
        <v>0</v>
      </c>
      <c r="K42" s="140">
        <v>2</v>
      </c>
      <c r="L42" s="140">
        <v>45</v>
      </c>
      <c r="N42" s="96"/>
      <c r="O42" s="96"/>
      <c r="P42" s="96"/>
      <c r="Q42" s="96"/>
      <c r="R42" s="96"/>
    </row>
    <row r="43" spans="2:18" x14ac:dyDescent="0.2">
      <c r="C43" s="121"/>
      <c r="D43" s="124"/>
      <c r="E43" s="116"/>
      <c r="F43" s="48"/>
      <c r="G43" s="48"/>
      <c r="H43" s="48"/>
      <c r="I43" s="48"/>
      <c r="J43" s="48"/>
      <c r="K43" s="48"/>
      <c r="L43" s="48"/>
    </row>
    <row r="44" spans="2:18" x14ac:dyDescent="0.2">
      <c r="C44" s="121"/>
      <c r="D44" s="106" t="s">
        <v>638</v>
      </c>
      <c r="E44" s="116">
        <v>37</v>
      </c>
      <c r="F44" s="48">
        <v>7</v>
      </c>
      <c r="G44" s="48">
        <v>2</v>
      </c>
      <c r="H44" s="48">
        <v>5</v>
      </c>
      <c r="I44" s="48">
        <v>14</v>
      </c>
      <c r="J44" s="48">
        <v>14</v>
      </c>
      <c r="K44" s="48">
        <v>13</v>
      </c>
      <c r="L44" s="48">
        <v>32</v>
      </c>
    </row>
    <row r="45" spans="2:18" x14ac:dyDescent="0.2">
      <c r="C45" s="121"/>
      <c r="D45" s="121" t="s">
        <v>28</v>
      </c>
      <c r="E45" s="117">
        <v>22</v>
      </c>
      <c r="F45" s="140">
        <v>7</v>
      </c>
      <c r="G45" s="140">
        <v>2</v>
      </c>
      <c r="H45" s="48">
        <v>0</v>
      </c>
      <c r="I45" s="140">
        <v>11</v>
      </c>
      <c r="J45" s="140">
        <v>14</v>
      </c>
      <c r="K45" s="140">
        <v>10</v>
      </c>
      <c r="L45" s="140">
        <v>16</v>
      </c>
      <c r="N45" s="96"/>
      <c r="O45" s="96"/>
      <c r="P45" s="96"/>
      <c r="Q45" s="96"/>
      <c r="R45" s="96"/>
    </row>
    <row r="46" spans="2:18" x14ac:dyDescent="0.2">
      <c r="C46" s="121"/>
      <c r="D46" s="121" t="s">
        <v>635</v>
      </c>
      <c r="E46" s="116">
        <v>15</v>
      </c>
      <c r="F46" s="48">
        <v>0</v>
      </c>
      <c r="G46" s="48">
        <v>0</v>
      </c>
      <c r="H46" s="48">
        <v>5</v>
      </c>
      <c r="I46" s="48">
        <v>3</v>
      </c>
      <c r="J46" s="48">
        <v>0</v>
      </c>
      <c r="K46" s="48">
        <v>3</v>
      </c>
      <c r="L46" s="48">
        <v>16</v>
      </c>
      <c r="N46" s="96"/>
      <c r="O46" s="96"/>
      <c r="P46" s="96"/>
      <c r="Q46" s="96"/>
      <c r="R46" s="96"/>
    </row>
    <row r="47" spans="2:18" x14ac:dyDescent="0.2">
      <c r="C47" s="121"/>
      <c r="D47" s="124"/>
      <c r="E47" s="116"/>
      <c r="F47" s="48"/>
      <c r="G47" s="48"/>
      <c r="H47" s="48"/>
      <c r="I47" s="48"/>
      <c r="J47" s="48"/>
      <c r="K47" s="48"/>
      <c r="L47" s="48"/>
    </row>
    <row r="48" spans="2:18" x14ac:dyDescent="0.2">
      <c r="C48" s="122" t="s">
        <v>641</v>
      </c>
      <c r="D48" s="107"/>
      <c r="E48" s="116">
        <v>7777</v>
      </c>
      <c r="F48" s="48">
        <v>1657</v>
      </c>
      <c r="G48" s="48">
        <v>2165</v>
      </c>
      <c r="H48" s="48">
        <v>1466</v>
      </c>
      <c r="I48" s="48">
        <v>2056</v>
      </c>
      <c r="J48" s="48">
        <v>3271</v>
      </c>
      <c r="K48" s="48">
        <v>2677</v>
      </c>
      <c r="L48" s="48">
        <v>5280</v>
      </c>
    </row>
    <row r="49" spans="2:18" x14ac:dyDescent="0.2">
      <c r="C49" s="121"/>
      <c r="D49" s="74" t="s">
        <v>28</v>
      </c>
      <c r="E49" s="116">
        <v>7761</v>
      </c>
      <c r="F49" s="48">
        <v>1647</v>
      </c>
      <c r="G49" s="48">
        <v>2165</v>
      </c>
      <c r="H49" s="48">
        <v>1459</v>
      </c>
      <c r="I49" s="48">
        <v>2049</v>
      </c>
      <c r="J49" s="48">
        <v>3262</v>
      </c>
      <c r="K49" s="48">
        <v>2669</v>
      </c>
      <c r="L49" s="48">
        <v>5218</v>
      </c>
    </row>
    <row r="50" spans="2:18" x14ac:dyDescent="0.2">
      <c r="C50" s="121"/>
      <c r="D50" s="74" t="s">
        <v>635</v>
      </c>
      <c r="E50" s="116">
        <v>16</v>
      </c>
      <c r="F50" s="48">
        <v>10</v>
      </c>
      <c r="G50" s="48">
        <v>0</v>
      </c>
      <c r="H50" s="48">
        <v>7</v>
      </c>
      <c r="I50" s="48">
        <v>7</v>
      </c>
      <c r="J50" s="48">
        <v>9</v>
      </c>
      <c r="K50" s="48">
        <v>8</v>
      </c>
      <c r="L50" s="48">
        <v>62</v>
      </c>
    </row>
    <row r="51" spans="2:18" x14ac:dyDescent="0.2">
      <c r="C51" s="121"/>
      <c r="E51" s="117"/>
      <c r="F51" s="140"/>
      <c r="G51" s="140"/>
      <c r="H51" s="140"/>
      <c r="I51" s="140"/>
      <c r="J51" s="140"/>
      <c r="K51" s="140"/>
      <c r="L51" s="140"/>
    </row>
    <row r="52" spans="2:18" x14ac:dyDescent="0.2">
      <c r="C52" s="121"/>
      <c r="D52" s="106" t="s">
        <v>637</v>
      </c>
      <c r="E52" s="116">
        <v>4373</v>
      </c>
      <c r="F52" s="48">
        <v>848</v>
      </c>
      <c r="G52" s="48">
        <v>1154</v>
      </c>
      <c r="H52" s="48">
        <v>782</v>
      </c>
      <c r="I52" s="48">
        <v>1129</v>
      </c>
      <c r="J52" s="48">
        <v>1806</v>
      </c>
      <c r="K52" s="48">
        <v>1369</v>
      </c>
      <c r="L52" s="48">
        <v>2719</v>
      </c>
    </row>
    <row r="53" spans="2:18" x14ac:dyDescent="0.2">
      <c r="C53" s="121"/>
      <c r="D53" s="121" t="s">
        <v>28</v>
      </c>
      <c r="E53" s="116">
        <v>4359</v>
      </c>
      <c r="F53" s="48">
        <v>846</v>
      </c>
      <c r="G53" s="48">
        <v>1154</v>
      </c>
      <c r="H53" s="48">
        <v>778</v>
      </c>
      <c r="I53" s="48">
        <v>1123</v>
      </c>
      <c r="J53" s="48">
        <v>1803</v>
      </c>
      <c r="K53" s="48">
        <v>1369</v>
      </c>
      <c r="L53" s="48">
        <v>2690</v>
      </c>
      <c r="N53" s="96"/>
      <c r="O53" s="96"/>
      <c r="P53" s="96"/>
      <c r="Q53" s="96"/>
      <c r="R53" s="96"/>
    </row>
    <row r="54" spans="2:18" x14ac:dyDescent="0.2">
      <c r="C54" s="121"/>
      <c r="D54" s="121" t="s">
        <v>635</v>
      </c>
      <c r="E54" s="126">
        <v>14</v>
      </c>
      <c r="F54" s="118">
        <v>2</v>
      </c>
      <c r="G54" s="118">
        <v>0</v>
      </c>
      <c r="H54" s="118">
        <v>4</v>
      </c>
      <c r="I54" s="118">
        <v>6</v>
      </c>
      <c r="J54" s="118">
        <v>3</v>
      </c>
      <c r="K54" s="118">
        <v>0</v>
      </c>
      <c r="L54" s="118">
        <v>29</v>
      </c>
      <c r="N54" s="96"/>
      <c r="O54" s="96"/>
      <c r="P54" s="96"/>
      <c r="Q54" s="96"/>
      <c r="R54" s="96"/>
    </row>
    <row r="55" spans="2:18" x14ac:dyDescent="0.2">
      <c r="C55" s="121"/>
      <c r="D55" s="124"/>
      <c r="E55" s="116"/>
      <c r="F55" s="48"/>
      <c r="G55" s="48"/>
      <c r="H55" s="48"/>
      <c r="I55" s="48"/>
      <c r="J55" s="48"/>
      <c r="K55" s="48"/>
      <c r="L55" s="48"/>
    </row>
    <row r="56" spans="2:18" x14ac:dyDescent="0.2">
      <c r="C56" s="121"/>
      <c r="D56" s="106" t="s">
        <v>638</v>
      </c>
      <c r="E56" s="116">
        <v>3404</v>
      </c>
      <c r="F56" s="48">
        <v>809</v>
      </c>
      <c r="G56" s="48">
        <v>1011</v>
      </c>
      <c r="H56" s="48">
        <v>684</v>
      </c>
      <c r="I56" s="48">
        <v>927</v>
      </c>
      <c r="J56" s="48">
        <v>1465</v>
      </c>
      <c r="K56" s="48">
        <v>1308</v>
      </c>
      <c r="L56" s="48">
        <v>2561</v>
      </c>
    </row>
    <row r="57" spans="2:18" x14ac:dyDescent="0.2">
      <c r="C57" s="121"/>
      <c r="D57" s="121" t="s">
        <v>28</v>
      </c>
      <c r="E57" s="117">
        <v>3402</v>
      </c>
      <c r="F57" s="140">
        <v>801</v>
      </c>
      <c r="G57" s="140">
        <v>1011</v>
      </c>
      <c r="H57" s="140">
        <v>681</v>
      </c>
      <c r="I57" s="140">
        <v>926</v>
      </c>
      <c r="J57" s="140">
        <v>1459</v>
      </c>
      <c r="K57" s="140">
        <v>1300</v>
      </c>
      <c r="L57" s="140">
        <v>2528</v>
      </c>
      <c r="N57" s="96"/>
      <c r="O57" s="96"/>
      <c r="P57" s="96"/>
      <c r="Q57" s="96"/>
      <c r="R57" s="96"/>
    </row>
    <row r="58" spans="2:18" x14ac:dyDescent="0.2">
      <c r="C58" s="121"/>
      <c r="D58" s="121" t="s">
        <v>635</v>
      </c>
      <c r="E58" s="116">
        <v>2</v>
      </c>
      <c r="F58" s="48">
        <v>8</v>
      </c>
      <c r="G58" s="48">
        <v>0</v>
      </c>
      <c r="H58" s="48">
        <v>3</v>
      </c>
      <c r="I58" s="48">
        <v>1</v>
      </c>
      <c r="J58" s="48">
        <v>6</v>
      </c>
      <c r="K58" s="48">
        <v>8</v>
      </c>
      <c r="L58" s="48">
        <v>33</v>
      </c>
      <c r="N58" s="96"/>
      <c r="O58" s="96"/>
      <c r="P58" s="96"/>
      <c r="Q58" s="96"/>
      <c r="R58" s="96"/>
    </row>
    <row r="59" spans="2:18" x14ac:dyDescent="0.2">
      <c r="C59" s="121"/>
      <c r="D59" s="124"/>
      <c r="E59" s="116"/>
      <c r="F59" s="48"/>
      <c r="G59" s="48"/>
      <c r="H59" s="48"/>
      <c r="I59" s="48"/>
      <c r="J59" s="48"/>
      <c r="K59" s="48"/>
      <c r="L59" s="48"/>
    </row>
    <row r="60" spans="2:18" x14ac:dyDescent="0.2">
      <c r="B60" s="74"/>
      <c r="C60" s="122" t="s">
        <v>642</v>
      </c>
      <c r="D60" s="107"/>
      <c r="E60" s="116">
        <v>399</v>
      </c>
      <c r="F60" s="48">
        <v>81</v>
      </c>
      <c r="G60" s="48">
        <v>66</v>
      </c>
      <c r="H60" s="48">
        <v>34</v>
      </c>
      <c r="I60" s="48">
        <v>94</v>
      </c>
      <c r="J60" s="48">
        <v>186</v>
      </c>
      <c r="K60" s="48">
        <v>148</v>
      </c>
      <c r="L60" s="48">
        <v>286</v>
      </c>
    </row>
    <row r="61" spans="2:18" x14ac:dyDescent="0.2">
      <c r="C61" s="121"/>
      <c r="D61" s="74" t="s">
        <v>28</v>
      </c>
      <c r="E61" s="116">
        <v>267</v>
      </c>
      <c r="F61" s="48">
        <v>77</v>
      </c>
      <c r="G61" s="48">
        <v>60</v>
      </c>
      <c r="H61" s="48">
        <v>31</v>
      </c>
      <c r="I61" s="48">
        <v>73</v>
      </c>
      <c r="J61" s="48">
        <v>152</v>
      </c>
      <c r="K61" s="48">
        <v>137</v>
      </c>
      <c r="L61" s="48">
        <v>248</v>
      </c>
      <c r="N61" s="96"/>
      <c r="O61" s="96"/>
      <c r="P61" s="96"/>
      <c r="Q61" s="96"/>
      <c r="R61" s="96"/>
    </row>
    <row r="62" spans="2:18" x14ac:dyDescent="0.2">
      <c r="C62" s="121"/>
      <c r="D62" s="74" t="s">
        <v>635</v>
      </c>
      <c r="E62" s="116">
        <v>132</v>
      </c>
      <c r="F62" s="48">
        <v>4</v>
      </c>
      <c r="G62" s="48">
        <v>6</v>
      </c>
      <c r="H62" s="48">
        <v>3</v>
      </c>
      <c r="I62" s="48">
        <v>21</v>
      </c>
      <c r="J62" s="48">
        <v>34</v>
      </c>
      <c r="K62" s="48">
        <v>11</v>
      </c>
      <c r="L62" s="48">
        <v>38</v>
      </c>
      <c r="N62" s="96"/>
      <c r="O62" s="96"/>
      <c r="P62" s="96"/>
      <c r="Q62" s="96"/>
      <c r="R62" s="96"/>
    </row>
    <row r="63" spans="2:18" x14ac:dyDescent="0.2">
      <c r="C63" s="121"/>
      <c r="E63" s="117"/>
      <c r="F63" s="140"/>
      <c r="G63" s="140"/>
      <c r="H63" s="140"/>
      <c r="I63" s="140"/>
      <c r="J63" s="140"/>
      <c r="K63" s="140"/>
      <c r="L63" s="140"/>
    </row>
    <row r="64" spans="2:18" x14ac:dyDescent="0.2">
      <c r="B64" s="74"/>
      <c r="C64" s="122" t="s">
        <v>643</v>
      </c>
      <c r="D64" s="107"/>
      <c r="E64" s="116">
        <v>41</v>
      </c>
      <c r="F64" s="48">
        <v>51</v>
      </c>
      <c r="G64" s="48">
        <v>4</v>
      </c>
      <c r="H64" s="48">
        <v>13</v>
      </c>
      <c r="I64" s="48">
        <v>3</v>
      </c>
      <c r="J64" s="48">
        <v>30</v>
      </c>
      <c r="K64" s="48">
        <v>64</v>
      </c>
      <c r="L64" s="48">
        <v>68</v>
      </c>
    </row>
    <row r="65" spans="1:12" x14ac:dyDescent="0.2">
      <c r="B65" s="74"/>
      <c r="C65" s="85"/>
      <c r="D65" s="74" t="s">
        <v>28</v>
      </c>
      <c r="E65" s="116">
        <v>41</v>
      </c>
      <c r="F65" s="48">
        <v>51</v>
      </c>
      <c r="G65" s="48">
        <v>4</v>
      </c>
      <c r="H65" s="48">
        <v>13</v>
      </c>
      <c r="I65" s="48">
        <v>3</v>
      </c>
      <c r="J65" s="48">
        <v>30</v>
      </c>
      <c r="K65" s="48">
        <v>64</v>
      </c>
      <c r="L65" s="48">
        <v>68</v>
      </c>
    </row>
    <row r="66" spans="1:12" x14ac:dyDescent="0.2">
      <c r="B66" s="74"/>
      <c r="C66" s="85"/>
      <c r="D66" s="74" t="s">
        <v>635</v>
      </c>
      <c r="E66" s="116">
        <v>0</v>
      </c>
      <c r="F66" s="118">
        <v>0</v>
      </c>
      <c r="G66" s="118">
        <v>0</v>
      </c>
      <c r="H66" s="118">
        <v>0</v>
      </c>
      <c r="I66" s="118">
        <v>0</v>
      </c>
      <c r="J66" s="118">
        <v>0</v>
      </c>
      <c r="K66" s="118">
        <v>0</v>
      </c>
      <c r="L66" s="118">
        <v>0</v>
      </c>
    </row>
    <row r="67" spans="1:12" x14ac:dyDescent="0.2">
      <c r="B67" s="119"/>
      <c r="C67" s="124"/>
      <c r="D67" s="69"/>
      <c r="E67" s="116"/>
      <c r="F67" s="48"/>
      <c r="G67" s="48"/>
      <c r="H67" s="48"/>
      <c r="I67" s="48"/>
      <c r="J67" s="48"/>
      <c r="K67" s="48"/>
      <c r="L67" s="48"/>
    </row>
    <row r="68" spans="1:12" x14ac:dyDescent="0.15">
      <c r="E68" s="127"/>
      <c r="F68" s="128"/>
      <c r="G68" s="128"/>
      <c r="H68" s="128"/>
      <c r="I68" s="128"/>
      <c r="J68" s="128"/>
      <c r="K68" s="128"/>
      <c r="L68" s="128"/>
    </row>
    <row r="69" spans="1:12" x14ac:dyDescent="0.2">
      <c r="B69" s="74" t="s">
        <v>35</v>
      </c>
      <c r="E69" s="117">
        <v>447</v>
      </c>
      <c r="F69" s="48">
        <v>95</v>
      </c>
      <c r="G69" s="48">
        <v>101</v>
      </c>
      <c r="H69" s="48">
        <v>51</v>
      </c>
      <c r="I69" s="48">
        <v>97</v>
      </c>
      <c r="J69" s="48">
        <v>224</v>
      </c>
      <c r="K69" s="48">
        <v>128</v>
      </c>
      <c r="L69" s="48">
        <v>267</v>
      </c>
    </row>
    <row r="70" spans="1:12" ht="18" thickBot="1" x14ac:dyDescent="0.2">
      <c r="B70" s="79"/>
      <c r="C70" s="79"/>
      <c r="D70" s="79"/>
      <c r="E70" s="129"/>
      <c r="F70" s="130"/>
      <c r="G70" s="130"/>
      <c r="H70" s="130"/>
      <c r="I70" s="130"/>
      <c r="J70" s="130"/>
      <c r="K70" s="130"/>
      <c r="L70" s="130"/>
    </row>
    <row r="71" spans="1:12" x14ac:dyDescent="0.2">
      <c r="E71" s="74" t="s">
        <v>36</v>
      </c>
    </row>
    <row r="72" spans="1:12" x14ac:dyDescent="0.2">
      <c r="A72" s="74"/>
    </row>
    <row r="73" spans="1:12" x14ac:dyDescent="0.2">
      <c r="A73" s="74"/>
    </row>
  </sheetData>
  <mergeCells count="2">
    <mergeCell ref="B6:L6"/>
    <mergeCell ref="G7:H7"/>
  </mergeCells>
  <phoneticPr fontId="2"/>
  <pageMargins left="0.78740157480314965" right="0.78740157480314965" top="0.98425196850393704" bottom="0.98425196850393704" header="0.51181102362204722" footer="0.51181102362204722"/>
  <pageSetup paperSize="9" scale="6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8B4B9-19A9-4C2C-9E80-965B9B1FAE76}">
  <sheetPr>
    <tabColor theme="3"/>
    <pageSetUpPr autoPageBreaks="0" fitToPage="1"/>
  </sheetPr>
  <dimension ref="A1:M73"/>
  <sheetViews>
    <sheetView view="pageBreakPreview" zoomScale="75" zoomScaleNormal="75" workbookViewId="0"/>
  </sheetViews>
  <sheetFormatPr defaultColWidth="10.875" defaultRowHeight="17.25" x14ac:dyDescent="0.15"/>
  <cols>
    <col min="1" max="1" width="13.375" style="66" customWidth="1"/>
    <col min="2" max="2" width="7.625" style="66" customWidth="1"/>
    <col min="3" max="3" width="11.25" style="66" customWidth="1"/>
    <col min="4" max="4" width="14" style="66" customWidth="1"/>
    <col min="5" max="6" width="13" style="75" customWidth="1"/>
    <col min="7" max="12" width="13" style="66" customWidth="1"/>
    <col min="13" max="15" width="12.125" style="66" customWidth="1"/>
    <col min="16" max="16384" width="10.875" style="66"/>
  </cols>
  <sheetData>
    <row r="1" spans="1:13" x14ac:dyDescent="0.2">
      <c r="A1" s="74"/>
    </row>
    <row r="6" spans="1:13" x14ac:dyDescent="0.2">
      <c r="B6" s="366" t="s">
        <v>37</v>
      </c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13" ht="18" thickBot="1" x14ac:dyDescent="0.25">
      <c r="B7" s="79"/>
      <c r="C7" s="79"/>
      <c r="D7" s="79"/>
      <c r="E7" s="79"/>
      <c r="F7" s="79"/>
      <c r="G7" s="367" t="s">
        <v>302</v>
      </c>
      <c r="H7" s="367"/>
      <c r="I7" s="79"/>
      <c r="J7" s="79"/>
      <c r="K7" s="79"/>
      <c r="L7" s="99" t="s">
        <v>361</v>
      </c>
    </row>
    <row r="8" spans="1:13" x14ac:dyDescent="0.15">
      <c r="E8" s="150"/>
      <c r="F8" s="151"/>
      <c r="G8" s="85"/>
      <c r="H8" s="85"/>
      <c r="I8" s="85"/>
      <c r="J8" s="144"/>
      <c r="L8" s="85"/>
    </row>
    <row r="9" spans="1:13" s="140" customFormat="1" x14ac:dyDescent="0.2">
      <c r="C9" s="282" t="s">
        <v>26</v>
      </c>
      <c r="E9" s="103" t="s">
        <v>183</v>
      </c>
      <c r="F9" s="103" t="s">
        <v>184</v>
      </c>
      <c r="G9" s="103" t="s">
        <v>530</v>
      </c>
      <c r="H9" s="103" t="s">
        <v>531</v>
      </c>
      <c r="I9" s="103" t="s">
        <v>186</v>
      </c>
      <c r="J9" s="147" t="s">
        <v>187</v>
      </c>
      <c r="K9" s="152" t="s">
        <v>185</v>
      </c>
      <c r="L9" s="103" t="s">
        <v>188</v>
      </c>
    </row>
    <row r="10" spans="1:13" x14ac:dyDescent="0.15">
      <c r="B10" s="69"/>
      <c r="C10" s="69"/>
      <c r="D10" s="69"/>
      <c r="E10" s="153"/>
      <c r="F10" s="153"/>
      <c r="G10" s="124"/>
      <c r="H10" s="124"/>
      <c r="I10" s="124"/>
      <c r="J10" s="149"/>
      <c r="K10" s="69"/>
      <c r="L10" s="124"/>
      <c r="M10" s="141"/>
    </row>
    <row r="11" spans="1:13" x14ac:dyDescent="0.15">
      <c r="D11" s="71"/>
      <c r="G11" s="107"/>
      <c r="K11" s="107"/>
    </row>
    <row r="12" spans="1:13" x14ac:dyDescent="0.2">
      <c r="B12" s="74" t="s">
        <v>890</v>
      </c>
      <c r="D12" s="115"/>
      <c r="E12" s="116">
        <v>5426</v>
      </c>
      <c r="F12" s="48">
        <v>1247</v>
      </c>
      <c r="G12" s="48">
        <v>4420</v>
      </c>
      <c r="H12" s="48">
        <v>802</v>
      </c>
      <c r="I12" s="48">
        <v>759</v>
      </c>
      <c r="J12" s="48">
        <v>200</v>
      </c>
      <c r="K12" s="48">
        <v>4242</v>
      </c>
      <c r="L12" s="48">
        <v>19</v>
      </c>
    </row>
    <row r="13" spans="1:13" x14ac:dyDescent="0.2">
      <c r="B13" s="74" t="s">
        <v>27</v>
      </c>
      <c r="D13" s="74" t="s">
        <v>28</v>
      </c>
      <c r="E13" s="116">
        <v>5115</v>
      </c>
      <c r="F13" s="48">
        <v>1229</v>
      </c>
      <c r="G13" s="48">
        <v>4268</v>
      </c>
      <c r="H13" s="48">
        <v>801</v>
      </c>
      <c r="I13" s="48">
        <v>757</v>
      </c>
      <c r="J13" s="48">
        <v>200</v>
      </c>
      <c r="K13" s="48">
        <v>4141</v>
      </c>
      <c r="L13" s="48">
        <v>19</v>
      </c>
    </row>
    <row r="14" spans="1:13" x14ac:dyDescent="0.2">
      <c r="C14" s="74" t="s">
        <v>29</v>
      </c>
      <c r="D14" s="74" t="s">
        <v>635</v>
      </c>
      <c r="E14" s="117">
        <v>311</v>
      </c>
      <c r="F14" s="48">
        <v>18</v>
      </c>
      <c r="G14" s="48">
        <v>152</v>
      </c>
      <c r="H14" s="48">
        <v>1</v>
      </c>
      <c r="I14" s="48">
        <v>2</v>
      </c>
      <c r="J14" s="118">
        <v>0</v>
      </c>
      <c r="K14" s="48">
        <v>101</v>
      </c>
      <c r="L14" s="118">
        <v>0</v>
      </c>
    </row>
    <row r="15" spans="1:13" x14ac:dyDescent="0.2">
      <c r="C15" s="74"/>
      <c r="D15" s="74"/>
      <c r="E15" s="117"/>
      <c r="F15" s="48"/>
      <c r="G15" s="48"/>
      <c r="H15" s="48"/>
      <c r="I15" s="48"/>
      <c r="J15" s="118"/>
      <c r="K15" s="48"/>
      <c r="L15" s="118"/>
    </row>
    <row r="16" spans="1:13" x14ac:dyDescent="0.2">
      <c r="B16" s="74" t="s">
        <v>891</v>
      </c>
      <c r="D16" s="115"/>
      <c r="E16" s="116">
        <v>5443</v>
      </c>
      <c r="F16" s="48">
        <v>1238</v>
      </c>
      <c r="G16" s="48">
        <v>4332</v>
      </c>
      <c r="H16" s="48">
        <v>797</v>
      </c>
      <c r="I16" s="48">
        <v>744</v>
      </c>
      <c r="J16" s="48">
        <v>197</v>
      </c>
      <c r="K16" s="48">
        <v>4213</v>
      </c>
      <c r="L16" s="48">
        <v>19</v>
      </c>
    </row>
    <row r="17" spans="2:12" x14ac:dyDescent="0.2">
      <c r="B17" s="74" t="s">
        <v>27</v>
      </c>
      <c r="D17" s="74" t="s">
        <v>28</v>
      </c>
      <c r="E17" s="116">
        <v>5129</v>
      </c>
      <c r="F17" s="48">
        <v>1219</v>
      </c>
      <c r="G17" s="48">
        <v>4184</v>
      </c>
      <c r="H17" s="48">
        <v>796</v>
      </c>
      <c r="I17" s="48">
        <v>742</v>
      </c>
      <c r="J17" s="48">
        <v>197</v>
      </c>
      <c r="K17" s="48">
        <v>4110</v>
      </c>
      <c r="L17" s="48">
        <v>19</v>
      </c>
    </row>
    <row r="18" spans="2:12" x14ac:dyDescent="0.2">
      <c r="C18" s="74" t="s">
        <v>29</v>
      </c>
      <c r="D18" s="74" t="s">
        <v>635</v>
      </c>
      <c r="E18" s="116">
        <v>314</v>
      </c>
      <c r="F18" s="48">
        <v>19</v>
      </c>
      <c r="G18" s="48">
        <v>148</v>
      </c>
      <c r="H18" s="48">
        <v>1</v>
      </c>
      <c r="I18" s="48">
        <v>2</v>
      </c>
      <c r="J18" s="48">
        <v>0</v>
      </c>
      <c r="K18" s="48">
        <v>103</v>
      </c>
      <c r="L18" s="48">
        <v>0</v>
      </c>
    </row>
    <row r="19" spans="2:12" x14ac:dyDescent="0.2">
      <c r="C19" s="119"/>
      <c r="D19" s="119"/>
      <c r="E19" s="116"/>
      <c r="F19" s="48"/>
      <c r="G19" s="48"/>
      <c r="H19" s="48"/>
      <c r="I19" s="48"/>
      <c r="J19" s="48"/>
      <c r="K19" s="48"/>
      <c r="L19" s="48"/>
    </row>
    <row r="20" spans="2:12" x14ac:dyDescent="0.2">
      <c r="C20" s="121" t="s">
        <v>636</v>
      </c>
      <c r="E20" s="116">
        <v>958</v>
      </c>
      <c r="F20" s="48">
        <v>179</v>
      </c>
      <c r="G20" s="48">
        <v>424</v>
      </c>
      <c r="H20" s="48">
        <v>41</v>
      </c>
      <c r="I20" s="48">
        <v>75</v>
      </c>
      <c r="J20" s="48">
        <v>29</v>
      </c>
      <c r="K20" s="48">
        <v>406</v>
      </c>
      <c r="L20" s="48">
        <v>0</v>
      </c>
    </row>
    <row r="21" spans="2:12" x14ac:dyDescent="0.2">
      <c r="C21" s="121"/>
      <c r="D21" s="74" t="s">
        <v>28</v>
      </c>
      <c r="E21" s="116">
        <v>704</v>
      </c>
      <c r="F21" s="48">
        <v>163</v>
      </c>
      <c r="G21" s="48">
        <v>361</v>
      </c>
      <c r="H21" s="48">
        <v>41</v>
      </c>
      <c r="I21" s="48">
        <v>75</v>
      </c>
      <c r="J21" s="48">
        <v>29</v>
      </c>
      <c r="K21" s="48">
        <v>351</v>
      </c>
      <c r="L21" s="48">
        <v>0</v>
      </c>
    </row>
    <row r="22" spans="2:12" x14ac:dyDescent="0.2">
      <c r="C22" s="121"/>
      <c r="D22" s="74" t="s">
        <v>635</v>
      </c>
      <c r="E22" s="116">
        <v>254</v>
      </c>
      <c r="F22" s="48">
        <v>16</v>
      </c>
      <c r="G22" s="48">
        <v>63</v>
      </c>
      <c r="H22" s="48">
        <v>0</v>
      </c>
      <c r="I22" s="48">
        <v>0</v>
      </c>
      <c r="J22" s="48">
        <v>0</v>
      </c>
      <c r="K22" s="48">
        <v>55</v>
      </c>
      <c r="L22" s="48">
        <v>0</v>
      </c>
    </row>
    <row r="23" spans="2:12" x14ac:dyDescent="0.2">
      <c r="C23" s="121"/>
      <c r="E23" s="116"/>
      <c r="F23" s="48"/>
      <c r="G23" s="48"/>
      <c r="H23" s="48"/>
      <c r="I23" s="48"/>
      <c r="J23" s="48"/>
      <c r="K23" s="48"/>
      <c r="L23" s="48"/>
    </row>
    <row r="24" spans="2:12" x14ac:dyDescent="0.2">
      <c r="C24" s="121"/>
      <c r="D24" s="122" t="s">
        <v>637</v>
      </c>
      <c r="E24" s="116">
        <v>482</v>
      </c>
      <c r="F24" s="48">
        <v>91</v>
      </c>
      <c r="G24" s="48">
        <v>174</v>
      </c>
      <c r="H24" s="48">
        <v>8</v>
      </c>
      <c r="I24" s="48">
        <v>36</v>
      </c>
      <c r="J24" s="48">
        <v>15</v>
      </c>
      <c r="K24" s="48">
        <v>167</v>
      </c>
      <c r="L24" s="48">
        <v>0</v>
      </c>
    </row>
    <row r="25" spans="2:12" x14ac:dyDescent="0.2">
      <c r="C25" s="121"/>
      <c r="D25" s="121" t="s">
        <v>28</v>
      </c>
      <c r="E25" s="116">
        <v>267</v>
      </c>
      <c r="F25" s="48">
        <v>75</v>
      </c>
      <c r="G25" s="48">
        <v>114</v>
      </c>
      <c r="H25" s="48">
        <v>8</v>
      </c>
      <c r="I25" s="48">
        <v>36</v>
      </c>
      <c r="J25" s="48">
        <v>15</v>
      </c>
      <c r="K25" s="48">
        <v>123</v>
      </c>
      <c r="L25" s="48">
        <v>0</v>
      </c>
    </row>
    <row r="26" spans="2:12" x14ac:dyDescent="0.2">
      <c r="C26" s="123"/>
      <c r="D26" s="74" t="s">
        <v>635</v>
      </c>
      <c r="E26" s="116">
        <v>215</v>
      </c>
      <c r="F26" s="48">
        <v>16</v>
      </c>
      <c r="G26" s="48">
        <v>60</v>
      </c>
      <c r="H26" s="48">
        <v>0</v>
      </c>
      <c r="I26" s="48">
        <v>0</v>
      </c>
      <c r="J26" s="48">
        <v>0</v>
      </c>
      <c r="K26" s="48">
        <v>44</v>
      </c>
      <c r="L26" s="48">
        <v>0</v>
      </c>
    </row>
    <row r="27" spans="2:12" x14ac:dyDescent="0.2">
      <c r="C27" s="121"/>
      <c r="D27" s="121"/>
      <c r="E27" s="117"/>
      <c r="F27" s="140"/>
      <c r="G27" s="140"/>
      <c r="H27" s="140"/>
      <c r="I27" s="140"/>
      <c r="J27" s="140"/>
      <c r="K27" s="140"/>
      <c r="L27" s="140"/>
    </row>
    <row r="28" spans="2:12" x14ac:dyDescent="0.2">
      <c r="C28" s="121"/>
      <c r="D28" s="106" t="s">
        <v>638</v>
      </c>
      <c r="E28" s="116">
        <v>458</v>
      </c>
      <c r="F28" s="48">
        <v>88</v>
      </c>
      <c r="G28" s="48">
        <v>250</v>
      </c>
      <c r="H28" s="48">
        <v>33</v>
      </c>
      <c r="I28" s="48">
        <v>39</v>
      </c>
      <c r="J28" s="48">
        <v>14</v>
      </c>
      <c r="K28" s="48">
        <v>233</v>
      </c>
      <c r="L28" s="48">
        <v>0</v>
      </c>
    </row>
    <row r="29" spans="2:12" x14ac:dyDescent="0.2">
      <c r="C29" s="121"/>
      <c r="D29" s="121" t="s">
        <v>28</v>
      </c>
      <c r="E29" s="116">
        <v>437</v>
      </c>
      <c r="F29" s="48">
        <v>88</v>
      </c>
      <c r="G29" s="48">
        <v>247</v>
      </c>
      <c r="H29" s="48">
        <v>33</v>
      </c>
      <c r="I29" s="48">
        <v>39</v>
      </c>
      <c r="J29" s="48">
        <v>14</v>
      </c>
      <c r="K29" s="48">
        <v>228</v>
      </c>
      <c r="L29" s="48">
        <v>0</v>
      </c>
    </row>
    <row r="30" spans="2:12" x14ac:dyDescent="0.2">
      <c r="C30" s="121"/>
      <c r="D30" s="121" t="s">
        <v>635</v>
      </c>
      <c r="E30" s="117">
        <v>21</v>
      </c>
      <c r="F30" s="48">
        <v>0</v>
      </c>
      <c r="G30" s="140">
        <v>3</v>
      </c>
      <c r="H30" s="48">
        <v>0</v>
      </c>
      <c r="I30" s="48">
        <v>0</v>
      </c>
      <c r="J30" s="48">
        <v>0</v>
      </c>
      <c r="K30" s="140">
        <v>5</v>
      </c>
      <c r="L30" s="48">
        <v>0</v>
      </c>
    </row>
    <row r="31" spans="2:12" x14ac:dyDescent="0.2">
      <c r="C31" s="121"/>
      <c r="D31" s="124"/>
      <c r="E31" s="116"/>
      <c r="F31" s="48"/>
      <c r="G31" s="48"/>
      <c r="H31" s="48"/>
      <c r="I31" s="48"/>
      <c r="J31" s="48"/>
      <c r="K31" s="48"/>
      <c r="L31" s="48"/>
    </row>
    <row r="32" spans="2:12" x14ac:dyDescent="0.2">
      <c r="C32" s="121"/>
      <c r="D32" s="106" t="s">
        <v>639</v>
      </c>
      <c r="E32" s="116">
        <v>18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6</v>
      </c>
      <c r="L32" s="48">
        <v>0</v>
      </c>
    </row>
    <row r="33" spans="2:12" x14ac:dyDescent="0.2">
      <c r="C33" s="121"/>
      <c r="D33" s="121" t="s">
        <v>28</v>
      </c>
      <c r="E33" s="116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</row>
    <row r="34" spans="2:12" x14ac:dyDescent="0.2">
      <c r="C34" s="121"/>
      <c r="D34" s="121" t="s">
        <v>635</v>
      </c>
      <c r="E34" s="116">
        <v>18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6</v>
      </c>
      <c r="L34" s="48">
        <v>0</v>
      </c>
    </row>
    <row r="35" spans="2:12" x14ac:dyDescent="0.2">
      <c r="C35" s="121"/>
      <c r="D35" s="124"/>
      <c r="E35" s="116"/>
      <c r="F35" s="48"/>
      <c r="G35" s="48"/>
      <c r="H35" s="48"/>
      <c r="I35" s="48"/>
      <c r="J35" s="48"/>
      <c r="K35" s="48"/>
      <c r="L35" s="48"/>
    </row>
    <row r="36" spans="2:12" x14ac:dyDescent="0.2">
      <c r="C36" s="122" t="s">
        <v>640</v>
      </c>
      <c r="D36" s="125" t="s">
        <v>30</v>
      </c>
      <c r="E36" s="116">
        <v>18</v>
      </c>
      <c r="F36" s="48">
        <v>8</v>
      </c>
      <c r="G36" s="48">
        <v>50</v>
      </c>
      <c r="H36" s="48">
        <v>9</v>
      </c>
      <c r="I36" s="48">
        <v>13</v>
      </c>
      <c r="J36" s="48">
        <v>7</v>
      </c>
      <c r="K36" s="48">
        <v>37</v>
      </c>
      <c r="L36" s="48">
        <v>0</v>
      </c>
    </row>
    <row r="37" spans="2:12" x14ac:dyDescent="0.2">
      <c r="B37" s="74" t="s">
        <v>31</v>
      </c>
      <c r="C37" s="121"/>
      <c r="D37" s="74" t="s">
        <v>28</v>
      </c>
      <c r="E37" s="116">
        <v>18</v>
      </c>
      <c r="F37" s="48">
        <v>8</v>
      </c>
      <c r="G37" s="48">
        <v>16</v>
      </c>
      <c r="H37" s="48">
        <v>9</v>
      </c>
      <c r="I37" s="48">
        <v>13</v>
      </c>
      <c r="J37" s="48">
        <v>7</v>
      </c>
      <c r="K37" s="48">
        <v>27</v>
      </c>
      <c r="L37" s="48">
        <v>0</v>
      </c>
    </row>
    <row r="38" spans="2:12" x14ac:dyDescent="0.2">
      <c r="B38" s="74" t="s">
        <v>32</v>
      </c>
      <c r="C38" s="121"/>
      <c r="D38" s="74" t="s">
        <v>635</v>
      </c>
      <c r="E38" s="116">
        <v>0</v>
      </c>
      <c r="F38" s="48">
        <v>0</v>
      </c>
      <c r="G38" s="48">
        <v>34</v>
      </c>
      <c r="H38" s="48">
        <v>0</v>
      </c>
      <c r="I38" s="48">
        <v>0</v>
      </c>
      <c r="J38" s="48">
        <v>0</v>
      </c>
      <c r="K38" s="48">
        <v>10</v>
      </c>
      <c r="L38" s="48">
        <v>0</v>
      </c>
    </row>
    <row r="39" spans="2:12" x14ac:dyDescent="0.2">
      <c r="B39" s="74" t="s">
        <v>33</v>
      </c>
      <c r="C39" s="121"/>
      <c r="E39" s="117"/>
      <c r="F39" s="140"/>
      <c r="G39" s="140"/>
      <c r="H39" s="140"/>
      <c r="I39" s="140"/>
      <c r="J39" s="140"/>
      <c r="K39" s="140"/>
      <c r="L39" s="140"/>
    </row>
    <row r="40" spans="2:12" x14ac:dyDescent="0.2">
      <c r="B40" s="74" t="s">
        <v>34</v>
      </c>
      <c r="C40" s="121"/>
      <c r="D40" s="106" t="s">
        <v>637</v>
      </c>
      <c r="E40" s="116">
        <v>3</v>
      </c>
      <c r="F40" s="48">
        <v>0</v>
      </c>
      <c r="G40" s="48">
        <v>28</v>
      </c>
      <c r="H40" s="48">
        <v>2</v>
      </c>
      <c r="I40" s="48">
        <v>0</v>
      </c>
      <c r="J40" s="48">
        <v>2</v>
      </c>
      <c r="K40" s="48">
        <v>1</v>
      </c>
      <c r="L40" s="48">
        <v>0</v>
      </c>
    </row>
    <row r="41" spans="2:12" x14ac:dyDescent="0.2">
      <c r="C41" s="121"/>
      <c r="D41" s="121" t="s">
        <v>28</v>
      </c>
      <c r="E41" s="116">
        <v>3</v>
      </c>
      <c r="F41" s="48">
        <v>0</v>
      </c>
      <c r="G41" s="48">
        <v>0</v>
      </c>
      <c r="H41" s="48">
        <v>2</v>
      </c>
      <c r="I41" s="48">
        <v>0</v>
      </c>
      <c r="J41" s="48">
        <v>2</v>
      </c>
      <c r="K41" s="48">
        <v>0</v>
      </c>
      <c r="L41" s="48">
        <v>0</v>
      </c>
    </row>
    <row r="42" spans="2:12" x14ac:dyDescent="0.2">
      <c r="C42" s="121"/>
      <c r="D42" s="121" t="s">
        <v>635</v>
      </c>
      <c r="E42" s="116">
        <v>0</v>
      </c>
      <c r="F42" s="48">
        <v>0</v>
      </c>
      <c r="G42" s="140">
        <v>28</v>
      </c>
      <c r="H42" s="48">
        <v>0</v>
      </c>
      <c r="I42" s="48">
        <v>0</v>
      </c>
      <c r="J42" s="48">
        <v>0</v>
      </c>
      <c r="K42" s="140">
        <v>1</v>
      </c>
      <c r="L42" s="48">
        <v>0</v>
      </c>
    </row>
    <row r="43" spans="2:12" x14ac:dyDescent="0.2">
      <c r="C43" s="121"/>
      <c r="D43" s="124"/>
      <c r="E43" s="116"/>
      <c r="F43" s="48"/>
      <c r="G43" s="48"/>
      <c r="H43" s="48"/>
      <c r="I43" s="48"/>
      <c r="J43" s="48"/>
      <c r="K43" s="48"/>
      <c r="L43" s="48"/>
    </row>
    <row r="44" spans="2:12" x14ac:dyDescent="0.2">
      <c r="C44" s="121"/>
      <c r="D44" s="106" t="s">
        <v>638</v>
      </c>
      <c r="E44" s="116">
        <v>15</v>
      </c>
      <c r="F44" s="48">
        <v>8</v>
      </c>
      <c r="G44" s="48">
        <v>22</v>
      </c>
      <c r="H44" s="48">
        <v>7</v>
      </c>
      <c r="I44" s="48">
        <v>13</v>
      </c>
      <c r="J44" s="48">
        <v>5</v>
      </c>
      <c r="K44" s="48">
        <v>36</v>
      </c>
      <c r="L44" s="48">
        <v>0</v>
      </c>
    </row>
    <row r="45" spans="2:12" x14ac:dyDescent="0.2">
      <c r="C45" s="121"/>
      <c r="D45" s="121" t="s">
        <v>28</v>
      </c>
      <c r="E45" s="117">
        <v>15</v>
      </c>
      <c r="F45" s="140">
        <v>8</v>
      </c>
      <c r="G45" s="140">
        <v>16</v>
      </c>
      <c r="H45" s="140">
        <v>7</v>
      </c>
      <c r="I45" s="140">
        <v>13</v>
      </c>
      <c r="J45" s="140">
        <v>5</v>
      </c>
      <c r="K45" s="140">
        <v>27</v>
      </c>
      <c r="L45" s="48">
        <v>0</v>
      </c>
    </row>
    <row r="46" spans="2:12" x14ac:dyDescent="0.2">
      <c r="C46" s="121"/>
      <c r="D46" s="121" t="s">
        <v>635</v>
      </c>
      <c r="E46" s="116">
        <v>0</v>
      </c>
      <c r="F46" s="48">
        <v>0</v>
      </c>
      <c r="G46" s="48">
        <v>6</v>
      </c>
      <c r="H46" s="48">
        <v>0</v>
      </c>
      <c r="I46" s="48">
        <v>0</v>
      </c>
      <c r="J46" s="48">
        <v>0</v>
      </c>
      <c r="K46" s="48">
        <v>9</v>
      </c>
      <c r="L46" s="48">
        <v>0</v>
      </c>
    </row>
    <row r="47" spans="2:12" x14ac:dyDescent="0.2">
      <c r="C47" s="121"/>
      <c r="D47" s="124"/>
      <c r="E47" s="116"/>
      <c r="F47" s="48"/>
      <c r="G47" s="48"/>
      <c r="H47" s="48"/>
      <c r="I47" s="48"/>
      <c r="J47" s="48"/>
      <c r="K47" s="48"/>
      <c r="L47" s="48"/>
    </row>
    <row r="48" spans="2:12" x14ac:dyDescent="0.2">
      <c r="C48" s="122" t="s">
        <v>641</v>
      </c>
      <c r="D48" s="107"/>
      <c r="E48" s="116">
        <v>4119</v>
      </c>
      <c r="F48" s="48">
        <v>950</v>
      </c>
      <c r="G48" s="48">
        <v>3656</v>
      </c>
      <c r="H48" s="48">
        <v>708</v>
      </c>
      <c r="I48" s="48">
        <v>580</v>
      </c>
      <c r="J48" s="48">
        <v>150</v>
      </c>
      <c r="K48" s="48">
        <v>3486</v>
      </c>
      <c r="L48" s="48">
        <v>2</v>
      </c>
    </row>
    <row r="49" spans="2:12" x14ac:dyDescent="0.2">
      <c r="C49" s="121"/>
      <c r="D49" s="74" t="s">
        <v>28</v>
      </c>
      <c r="E49" s="116">
        <v>4118</v>
      </c>
      <c r="F49" s="48">
        <v>947</v>
      </c>
      <c r="G49" s="48">
        <v>3633</v>
      </c>
      <c r="H49" s="48">
        <v>708</v>
      </c>
      <c r="I49" s="48">
        <v>580</v>
      </c>
      <c r="J49" s="48">
        <v>150</v>
      </c>
      <c r="K49" s="48">
        <v>3463</v>
      </c>
      <c r="L49" s="48">
        <v>2</v>
      </c>
    </row>
    <row r="50" spans="2:12" x14ac:dyDescent="0.2">
      <c r="C50" s="121"/>
      <c r="D50" s="74" t="s">
        <v>635</v>
      </c>
      <c r="E50" s="116">
        <v>1</v>
      </c>
      <c r="F50" s="48">
        <v>3</v>
      </c>
      <c r="G50" s="48">
        <v>23</v>
      </c>
      <c r="H50" s="48">
        <v>0</v>
      </c>
      <c r="I50" s="48">
        <v>0</v>
      </c>
      <c r="J50" s="48">
        <v>0</v>
      </c>
      <c r="K50" s="48">
        <v>23</v>
      </c>
      <c r="L50" s="48">
        <v>0</v>
      </c>
    </row>
    <row r="51" spans="2:12" x14ac:dyDescent="0.2">
      <c r="C51" s="121"/>
      <c r="E51" s="117"/>
      <c r="F51" s="140"/>
      <c r="G51" s="140"/>
      <c r="H51" s="140"/>
      <c r="I51" s="140"/>
      <c r="J51" s="140"/>
      <c r="K51" s="140"/>
      <c r="L51" s="140"/>
    </row>
    <row r="52" spans="2:12" x14ac:dyDescent="0.2">
      <c r="C52" s="121"/>
      <c r="D52" s="106" t="s">
        <v>637</v>
      </c>
      <c r="E52" s="116">
        <v>2282</v>
      </c>
      <c r="F52" s="48">
        <v>471</v>
      </c>
      <c r="G52" s="48">
        <v>1793</v>
      </c>
      <c r="H52" s="48">
        <v>345</v>
      </c>
      <c r="I52" s="48">
        <v>258</v>
      </c>
      <c r="J52" s="48">
        <v>76</v>
      </c>
      <c r="K52" s="48">
        <v>1639</v>
      </c>
      <c r="L52" s="48">
        <v>2</v>
      </c>
    </row>
    <row r="53" spans="2:12" x14ac:dyDescent="0.2">
      <c r="C53" s="121"/>
      <c r="D53" s="121" t="s">
        <v>28</v>
      </c>
      <c r="E53" s="116">
        <v>2282</v>
      </c>
      <c r="F53" s="48">
        <v>469</v>
      </c>
      <c r="G53" s="48">
        <v>1787</v>
      </c>
      <c r="H53" s="48">
        <v>345</v>
      </c>
      <c r="I53" s="48">
        <v>258</v>
      </c>
      <c r="J53" s="48">
        <v>76</v>
      </c>
      <c r="K53" s="48">
        <v>1630</v>
      </c>
      <c r="L53" s="48">
        <v>2</v>
      </c>
    </row>
    <row r="54" spans="2:12" x14ac:dyDescent="0.2">
      <c r="C54" s="121"/>
      <c r="D54" s="121" t="s">
        <v>635</v>
      </c>
      <c r="E54" s="126">
        <v>0</v>
      </c>
      <c r="F54" s="118">
        <v>2</v>
      </c>
      <c r="G54" s="118">
        <v>6</v>
      </c>
      <c r="H54" s="118">
        <v>0</v>
      </c>
      <c r="I54" s="118">
        <v>0</v>
      </c>
      <c r="J54" s="118">
        <v>0</v>
      </c>
      <c r="K54" s="118">
        <v>9</v>
      </c>
      <c r="L54" s="118">
        <v>0</v>
      </c>
    </row>
    <row r="55" spans="2:12" x14ac:dyDescent="0.2">
      <c r="C55" s="121"/>
      <c r="D55" s="124"/>
      <c r="E55" s="116"/>
      <c r="F55" s="48"/>
      <c r="G55" s="48"/>
      <c r="H55" s="48"/>
      <c r="I55" s="48"/>
      <c r="J55" s="48"/>
      <c r="K55" s="48"/>
      <c r="L55" s="48"/>
    </row>
    <row r="56" spans="2:12" x14ac:dyDescent="0.2">
      <c r="C56" s="121"/>
      <c r="D56" s="106" t="s">
        <v>638</v>
      </c>
      <c r="E56" s="116">
        <v>1837</v>
      </c>
      <c r="F56" s="48">
        <v>479</v>
      </c>
      <c r="G56" s="48">
        <v>1863</v>
      </c>
      <c r="H56" s="48">
        <v>363</v>
      </c>
      <c r="I56" s="48">
        <v>322</v>
      </c>
      <c r="J56" s="48">
        <v>74</v>
      </c>
      <c r="K56" s="48">
        <v>1847</v>
      </c>
      <c r="L56" s="48">
        <v>0</v>
      </c>
    </row>
    <row r="57" spans="2:12" x14ac:dyDescent="0.2">
      <c r="C57" s="121"/>
      <c r="D57" s="121" t="s">
        <v>28</v>
      </c>
      <c r="E57" s="117">
        <v>1836</v>
      </c>
      <c r="F57" s="140">
        <v>478</v>
      </c>
      <c r="G57" s="140">
        <v>1846</v>
      </c>
      <c r="H57" s="140">
        <v>363</v>
      </c>
      <c r="I57" s="140">
        <v>322</v>
      </c>
      <c r="J57" s="140">
        <v>74</v>
      </c>
      <c r="K57" s="140">
        <v>1833</v>
      </c>
      <c r="L57" s="48">
        <v>0</v>
      </c>
    </row>
    <row r="58" spans="2:12" x14ac:dyDescent="0.2">
      <c r="C58" s="121"/>
      <c r="D58" s="121" t="s">
        <v>635</v>
      </c>
      <c r="E58" s="116">
        <v>1</v>
      </c>
      <c r="F58" s="48">
        <v>1</v>
      </c>
      <c r="G58" s="48">
        <v>17</v>
      </c>
      <c r="H58" s="48">
        <v>0</v>
      </c>
      <c r="I58" s="48">
        <v>0</v>
      </c>
      <c r="J58" s="48">
        <v>0</v>
      </c>
      <c r="K58" s="48">
        <v>14</v>
      </c>
      <c r="L58" s="48">
        <v>0</v>
      </c>
    </row>
    <row r="59" spans="2:12" x14ac:dyDescent="0.2">
      <c r="C59" s="121"/>
      <c r="D59" s="124"/>
      <c r="E59" s="116"/>
      <c r="F59" s="48"/>
      <c r="G59" s="48"/>
      <c r="H59" s="48"/>
      <c r="I59" s="48"/>
      <c r="J59" s="48"/>
      <c r="K59" s="48"/>
      <c r="L59" s="48"/>
    </row>
    <row r="60" spans="2:12" x14ac:dyDescent="0.2">
      <c r="B60" s="74"/>
      <c r="C60" s="122" t="s">
        <v>642</v>
      </c>
      <c r="D60" s="107"/>
      <c r="E60" s="116">
        <v>290</v>
      </c>
      <c r="F60" s="48">
        <v>74</v>
      </c>
      <c r="G60" s="48">
        <v>155</v>
      </c>
      <c r="H60" s="48">
        <v>30</v>
      </c>
      <c r="I60" s="48">
        <v>53</v>
      </c>
      <c r="J60" s="48">
        <v>6</v>
      </c>
      <c r="K60" s="48">
        <v>219</v>
      </c>
      <c r="L60" s="48">
        <v>0</v>
      </c>
    </row>
    <row r="61" spans="2:12" x14ac:dyDescent="0.2">
      <c r="C61" s="121"/>
      <c r="D61" s="74" t="s">
        <v>28</v>
      </c>
      <c r="E61" s="116">
        <v>231</v>
      </c>
      <c r="F61" s="48">
        <v>74</v>
      </c>
      <c r="G61" s="48">
        <v>127</v>
      </c>
      <c r="H61" s="48">
        <v>29</v>
      </c>
      <c r="I61" s="48">
        <v>51</v>
      </c>
      <c r="J61" s="48">
        <v>6</v>
      </c>
      <c r="K61" s="48">
        <v>204</v>
      </c>
      <c r="L61" s="48">
        <v>0</v>
      </c>
    </row>
    <row r="62" spans="2:12" x14ac:dyDescent="0.2">
      <c r="C62" s="121"/>
      <c r="D62" s="74" t="s">
        <v>635</v>
      </c>
      <c r="E62" s="116">
        <v>59</v>
      </c>
      <c r="F62" s="48">
        <v>0</v>
      </c>
      <c r="G62" s="48">
        <v>28</v>
      </c>
      <c r="H62" s="48">
        <v>1</v>
      </c>
      <c r="I62" s="48">
        <v>2</v>
      </c>
      <c r="J62" s="48">
        <v>0</v>
      </c>
      <c r="K62" s="48">
        <v>15</v>
      </c>
      <c r="L62" s="48">
        <v>0</v>
      </c>
    </row>
    <row r="63" spans="2:12" x14ac:dyDescent="0.2">
      <c r="C63" s="121"/>
      <c r="E63" s="117"/>
      <c r="F63" s="140"/>
      <c r="G63" s="140"/>
      <c r="H63" s="140"/>
      <c r="I63" s="140"/>
      <c r="J63" s="140"/>
      <c r="K63" s="140"/>
      <c r="L63" s="140"/>
    </row>
    <row r="64" spans="2:12" x14ac:dyDescent="0.2">
      <c r="B64" s="74"/>
      <c r="C64" s="122" t="s">
        <v>643</v>
      </c>
      <c r="D64" s="107"/>
      <c r="E64" s="116">
        <v>58</v>
      </c>
      <c r="F64" s="48">
        <v>27</v>
      </c>
      <c r="G64" s="48">
        <v>47</v>
      </c>
      <c r="H64" s="48">
        <v>9</v>
      </c>
      <c r="I64" s="48">
        <v>23</v>
      </c>
      <c r="J64" s="48">
        <v>5</v>
      </c>
      <c r="K64" s="48">
        <v>65</v>
      </c>
      <c r="L64" s="48">
        <v>17</v>
      </c>
    </row>
    <row r="65" spans="1:12" x14ac:dyDescent="0.2">
      <c r="B65" s="74"/>
      <c r="C65" s="85"/>
      <c r="D65" s="74" t="s">
        <v>28</v>
      </c>
      <c r="E65" s="116">
        <v>58</v>
      </c>
      <c r="F65" s="48">
        <v>27</v>
      </c>
      <c r="G65" s="48">
        <v>47</v>
      </c>
      <c r="H65" s="48">
        <v>9</v>
      </c>
      <c r="I65" s="48">
        <v>23</v>
      </c>
      <c r="J65" s="48">
        <v>5</v>
      </c>
      <c r="K65" s="48">
        <v>65</v>
      </c>
      <c r="L65" s="48">
        <v>17</v>
      </c>
    </row>
    <row r="66" spans="1:12" x14ac:dyDescent="0.2">
      <c r="B66" s="74"/>
      <c r="C66" s="85"/>
      <c r="D66" s="74" t="s">
        <v>635</v>
      </c>
      <c r="E66" s="126">
        <v>0</v>
      </c>
      <c r="F66" s="118">
        <v>0</v>
      </c>
      <c r="G66" s="118">
        <v>0</v>
      </c>
      <c r="H66" s="118">
        <v>0</v>
      </c>
      <c r="I66" s="118">
        <v>0</v>
      </c>
      <c r="J66" s="118">
        <v>0</v>
      </c>
      <c r="K66" s="118">
        <v>0</v>
      </c>
      <c r="L66" s="118">
        <v>0</v>
      </c>
    </row>
    <row r="67" spans="1:12" x14ac:dyDescent="0.2">
      <c r="B67" s="119"/>
      <c r="C67" s="124"/>
      <c r="D67" s="69"/>
      <c r="E67" s="116"/>
      <c r="F67" s="48"/>
      <c r="G67" s="48"/>
      <c r="H67" s="48"/>
      <c r="I67" s="48"/>
      <c r="J67" s="48"/>
      <c r="K67" s="48"/>
      <c r="L67" s="48"/>
    </row>
    <row r="68" spans="1:12" x14ac:dyDescent="0.15">
      <c r="E68" s="127"/>
      <c r="F68" s="128"/>
      <c r="G68" s="128"/>
      <c r="H68" s="128"/>
      <c r="I68" s="128"/>
      <c r="J68" s="128"/>
      <c r="K68" s="128"/>
      <c r="L68" s="128"/>
    </row>
    <row r="69" spans="1:12" x14ac:dyDescent="0.2">
      <c r="B69" s="74" t="s">
        <v>35</v>
      </c>
      <c r="E69" s="117">
        <v>198</v>
      </c>
      <c r="F69" s="48">
        <v>48</v>
      </c>
      <c r="G69" s="48">
        <v>185</v>
      </c>
      <c r="H69" s="48">
        <v>30</v>
      </c>
      <c r="I69" s="48">
        <v>22</v>
      </c>
      <c r="J69" s="48">
        <v>4</v>
      </c>
      <c r="K69" s="48">
        <v>185</v>
      </c>
      <c r="L69" s="48">
        <v>6</v>
      </c>
    </row>
    <row r="70" spans="1:12" ht="18" thickBot="1" x14ac:dyDescent="0.2">
      <c r="B70" s="79"/>
      <c r="C70" s="79"/>
      <c r="D70" s="79"/>
      <c r="E70" s="129"/>
      <c r="F70" s="130"/>
      <c r="G70" s="130"/>
      <c r="H70" s="130"/>
      <c r="I70" s="130"/>
      <c r="J70" s="130"/>
      <c r="K70" s="130"/>
      <c r="L70" s="130"/>
    </row>
    <row r="71" spans="1:12" x14ac:dyDescent="0.2">
      <c r="E71" s="74" t="s">
        <v>36</v>
      </c>
      <c r="K71" s="154"/>
    </row>
    <row r="72" spans="1:12" x14ac:dyDescent="0.2">
      <c r="A72" s="74"/>
    </row>
    <row r="73" spans="1:12" x14ac:dyDescent="0.2">
      <c r="A73" s="74"/>
    </row>
  </sheetData>
  <mergeCells count="2">
    <mergeCell ref="B6:L6"/>
    <mergeCell ref="G7:H7"/>
  </mergeCells>
  <phoneticPr fontId="2"/>
  <pageMargins left="0.78740157480314965" right="0.78740157480314965" top="0.98425196850393704" bottom="0.98425196850393704" header="0.51181102362204722" footer="0.51181102362204722"/>
  <pageSetup paperSize="9" scale="62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  <pageSetUpPr autoPageBreaks="0" fitToPage="1"/>
  </sheetPr>
  <dimension ref="A1:J58"/>
  <sheetViews>
    <sheetView view="pageBreakPreview" zoomScale="70" zoomScaleNormal="75" zoomScaleSheetLayoutView="70" workbookViewId="0"/>
  </sheetViews>
  <sheetFormatPr defaultColWidth="14.625" defaultRowHeight="17.25" x14ac:dyDescent="0.15"/>
  <cols>
    <col min="1" max="1" width="13.375" style="66" customWidth="1"/>
    <col min="2" max="2" width="26" style="66" customWidth="1"/>
    <col min="3" max="9" width="15.5" style="66" customWidth="1"/>
    <col min="10" max="10" width="15.5" style="75" customWidth="1"/>
    <col min="11" max="16384" width="14.625" style="66"/>
  </cols>
  <sheetData>
    <row r="1" spans="1:10" x14ac:dyDescent="0.2">
      <c r="A1" s="74"/>
    </row>
    <row r="6" spans="1:10" x14ac:dyDescent="0.2">
      <c r="B6" s="366" t="s">
        <v>319</v>
      </c>
      <c r="C6" s="366"/>
      <c r="D6" s="366"/>
      <c r="E6" s="366"/>
      <c r="F6" s="366"/>
      <c r="G6" s="366"/>
      <c r="H6" s="366"/>
      <c r="I6" s="366"/>
      <c r="J6" s="366"/>
    </row>
    <row r="7" spans="1:10" ht="18" thickBot="1" x14ac:dyDescent="0.25">
      <c r="B7" s="79"/>
      <c r="C7" s="79"/>
      <c r="D7" s="79"/>
      <c r="E7" s="368" t="s">
        <v>303</v>
      </c>
      <c r="F7" s="368"/>
      <c r="G7" s="79"/>
      <c r="H7" s="79"/>
      <c r="I7" s="279"/>
      <c r="J7" s="99" t="s">
        <v>62</v>
      </c>
    </row>
    <row r="8" spans="1:10" x14ac:dyDescent="0.15">
      <c r="C8" s="85"/>
      <c r="D8" s="69"/>
      <c r="E8" s="69"/>
      <c r="F8" s="69"/>
      <c r="G8" s="69"/>
      <c r="H8" s="69"/>
      <c r="I8" s="69"/>
      <c r="J8" s="234"/>
    </row>
    <row r="9" spans="1:10" x14ac:dyDescent="0.2">
      <c r="C9" s="171" t="s">
        <v>41</v>
      </c>
      <c r="D9" s="369" t="s">
        <v>225</v>
      </c>
      <c r="E9" s="69"/>
      <c r="F9" s="69"/>
      <c r="G9" s="69"/>
      <c r="H9" s="371" t="s">
        <v>229</v>
      </c>
      <c r="I9" s="371" t="s">
        <v>522</v>
      </c>
      <c r="J9" s="369" t="s">
        <v>188</v>
      </c>
    </row>
    <row r="10" spans="1:10" x14ac:dyDescent="0.2">
      <c r="B10" s="69"/>
      <c r="C10" s="284" t="s">
        <v>224</v>
      </c>
      <c r="D10" s="370"/>
      <c r="E10" s="284" t="s">
        <v>226</v>
      </c>
      <c r="F10" s="284" t="s">
        <v>227</v>
      </c>
      <c r="G10" s="284" t="s">
        <v>228</v>
      </c>
      <c r="H10" s="372"/>
      <c r="I10" s="372"/>
      <c r="J10" s="370"/>
    </row>
    <row r="11" spans="1:10" x14ac:dyDescent="0.15">
      <c r="B11" s="71"/>
    </row>
    <row r="12" spans="1:10" ht="21" customHeight="1" x14ac:dyDescent="0.2">
      <c r="B12" s="227" t="s">
        <v>632</v>
      </c>
      <c r="C12" s="75">
        <v>392136</v>
      </c>
      <c r="D12" s="75">
        <v>116664</v>
      </c>
      <c r="E12" s="75">
        <v>73475</v>
      </c>
      <c r="F12" s="75">
        <v>43165</v>
      </c>
      <c r="G12" s="75">
        <v>24</v>
      </c>
      <c r="H12" s="75">
        <v>272877</v>
      </c>
      <c r="I12" s="75">
        <v>2566</v>
      </c>
      <c r="J12" s="75">
        <v>29</v>
      </c>
    </row>
    <row r="13" spans="1:10" ht="21" customHeight="1" x14ac:dyDescent="0.2">
      <c r="B13" s="227" t="s">
        <v>654</v>
      </c>
      <c r="C13" s="75">
        <v>393089</v>
      </c>
      <c r="D13" s="75">
        <v>116672</v>
      </c>
      <c r="E13" s="75">
        <v>73451</v>
      </c>
      <c r="F13" s="75">
        <v>43199</v>
      </c>
      <c r="G13" s="75">
        <v>22</v>
      </c>
      <c r="H13" s="75">
        <v>273835</v>
      </c>
      <c r="I13" s="75">
        <v>2549</v>
      </c>
      <c r="J13" s="75">
        <v>33</v>
      </c>
    </row>
    <row r="14" spans="1:10" ht="21" customHeight="1" x14ac:dyDescent="0.2">
      <c r="B14" s="227" t="s">
        <v>774</v>
      </c>
      <c r="C14" s="75">
        <v>395069</v>
      </c>
      <c r="D14" s="75">
        <v>116823</v>
      </c>
      <c r="E14" s="75">
        <v>73236</v>
      </c>
      <c r="F14" s="75">
        <v>43564</v>
      </c>
      <c r="G14" s="75">
        <v>23</v>
      </c>
      <c r="H14" s="75">
        <v>275665</v>
      </c>
      <c r="I14" s="75">
        <v>2547</v>
      </c>
      <c r="J14" s="75">
        <v>34</v>
      </c>
    </row>
    <row r="15" spans="1:10" ht="21" customHeight="1" x14ac:dyDescent="0.2">
      <c r="B15" s="227" t="s">
        <v>828</v>
      </c>
      <c r="C15" s="75">
        <v>395448</v>
      </c>
      <c r="D15" s="75">
        <v>116490</v>
      </c>
      <c r="E15" s="75">
        <v>72817</v>
      </c>
      <c r="F15" s="75">
        <v>43650</v>
      </c>
      <c r="G15" s="75">
        <v>23</v>
      </c>
      <c r="H15" s="75">
        <v>276391</v>
      </c>
      <c r="I15" s="75">
        <v>2531</v>
      </c>
      <c r="J15" s="75">
        <v>36</v>
      </c>
    </row>
    <row r="16" spans="1:10" ht="21" customHeight="1" x14ac:dyDescent="0.2">
      <c r="B16" s="227" t="s">
        <v>844</v>
      </c>
      <c r="C16" s="75">
        <v>395810</v>
      </c>
      <c r="D16" s="75">
        <v>116146</v>
      </c>
      <c r="E16" s="75">
        <v>72268</v>
      </c>
      <c r="F16" s="75">
        <v>43855</v>
      </c>
      <c r="G16" s="75">
        <v>23</v>
      </c>
      <c r="H16" s="75">
        <v>277127</v>
      </c>
      <c r="I16" s="75">
        <v>2499</v>
      </c>
      <c r="J16" s="75">
        <v>38</v>
      </c>
    </row>
    <row r="17" spans="2:10" x14ac:dyDescent="0.2">
      <c r="B17" s="109"/>
      <c r="C17" s="235"/>
      <c r="D17" s="236"/>
      <c r="E17" s="236"/>
      <c r="F17" s="236"/>
      <c r="G17" s="236"/>
      <c r="H17" s="236"/>
      <c r="I17" s="236"/>
      <c r="J17" s="236"/>
    </row>
    <row r="18" spans="2:10" ht="21" customHeight="1" x14ac:dyDescent="0.2">
      <c r="B18" s="280" t="s">
        <v>495</v>
      </c>
      <c r="C18" s="64">
        <v>120050</v>
      </c>
      <c r="D18" s="78">
        <v>25692</v>
      </c>
      <c r="E18" s="98">
        <v>12589</v>
      </c>
      <c r="F18" s="98">
        <v>13097</v>
      </c>
      <c r="G18" s="290">
        <v>6</v>
      </c>
      <c r="H18" s="48">
        <v>93670</v>
      </c>
      <c r="I18" s="98">
        <v>676</v>
      </c>
      <c r="J18" s="98">
        <v>12</v>
      </c>
    </row>
    <row r="19" spans="2:10" ht="21" customHeight="1" x14ac:dyDescent="0.2">
      <c r="B19" s="280" t="s">
        <v>42</v>
      </c>
      <c r="C19" s="64">
        <v>20214</v>
      </c>
      <c r="D19" s="78">
        <v>5692</v>
      </c>
      <c r="E19" s="98">
        <v>3592</v>
      </c>
      <c r="F19" s="98">
        <v>2093</v>
      </c>
      <c r="G19" s="290">
        <v>7</v>
      </c>
      <c r="H19" s="98">
        <v>14417</v>
      </c>
      <c r="I19" s="98">
        <v>105</v>
      </c>
      <c r="J19" s="222">
        <v>0</v>
      </c>
    </row>
    <row r="20" spans="2:10" ht="21" customHeight="1" x14ac:dyDescent="0.2">
      <c r="B20" s="280" t="s">
        <v>43</v>
      </c>
      <c r="C20" s="64">
        <v>23987</v>
      </c>
      <c r="D20" s="78">
        <v>6042</v>
      </c>
      <c r="E20" s="98">
        <v>3735</v>
      </c>
      <c r="F20" s="98">
        <v>2304</v>
      </c>
      <c r="G20" s="290">
        <v>3</v>
      </c>
      <c r="H20" s="98">
        <v>17824</v>
      </c>
      <c r="I20" s="98">
        <v>119</v>
      </c>
      <c r="J20" s="98">
        <v>2</v>
      </c>
    </row>
    <row r="21" spans="2:10" ht="21" customHeight="1" x14ac:dyDescent="0.2">
      <c r="B21" s="280" t="s">
        <v>44</v>
      </c>
      <c r="C21" s="64">
        <v>12198</v>
      </c>
      <c r="D21" s="78">
        <v>4103</v>
      </c>
      <c r="E21" s="98">
        <v>2815</v>
      </c>
      <c r="F21" s="98">
        <v>1288</v>
      </c>
      <c r="G21" s="222">
        <v>0</v>
      </c>
      <c r="H21" s="98">
        <v>8039</v>
      </c>
      <c r="I21" s="98">
        <v>55</v>
      </c>
      <c r="J21" s="98">
        <v>1</v>
      </c>
    </row>
    <row r="22" spans="2:10" ht="21" customHeight="1" x14ac:dyDescent="0.2">
      <c r="B22" s="280" t="s">
        <v>45</v>
      </c>
      <c r="C22" s="64">
        <v>11724</v>
      </c>
      <c r="D22" s="78">
        <v>3876</v>
      </c>
      <c r="E22" s="98">
        <v>2279</v>
      </c>
      <c r="F22" s="98">
        <v>1596</v>
      </c>
      <c r="G22" s="290">
        <v>1</v>
      </c>
      <c r="H22" s="98">
        <v>7770</v>
      </c>
      <c r="I22" s="98">
        <v>77</v>
      </c>
      <c r="J22" s="98">
        <v>1</v>
      </c>
    </row>
    <row r="23" spans="2:10" ht="21" customHeight="1" x14ac:dyDescent="0.2">
      <c r="B23" s="280" t="s">
        <v>46</v>
      </c>
      <c r="C23" s="64">
        <v>36571</v>
      </c>
      <c r="D23" s="78">
        <v>12317</v>
      </c>
      <c r="E23" s="98">
        <v>7599</v>
      </c>
      <c r="F23" s="98">
        <v>4717</v>
      </c>
      <c r="G23" s="290">
        <v>1</v>
      </c>
      <c r="H23" s="98">
        <v>23988</v>
      </c>
      <c r="I23" s="98">
        <v>261</v>
      </c>
      <c r="J23" s="98">
        <v>5</v>
      </c>
    </row>
    <row r="24" spans="2:10" ht="21" customHeight="1" x14ac:dyDescent="0.2">
      <c r="B24" s="280" t="s">
        <v>47</v>
      </c>
      <c r="C24" s="64">
        <v>11648</v>
      </c>
      <c r="D24" s="78">
        <v>3336</v>
      </c>
      <c r="E24" s="98">
        <v>1729</v>
      </c>
      <c r="F24" s="98">
        <v>1607</v>
      </c>
      <c r="G24" s="222">
        <v>0</v>
      </c>
      <c r="H24" s="98">
        <v>8211</v>
      </c>
      <c r="I24" s="98">
        <v>101</v>
      </c>
      <c r="J24" s="222">
        <v>0</v>
      </c>
    </row>
    <row r="25" spans="2:10" ht="21" customHeight="1" x14ac:dyDescent="0.2">
      <c r="B25" s="280" t="s">
        <v>212</v>
      </c>
      <c r="C25" s="64">
        <v>31411</v>
      </c>
      <c r="D25" s="78">
        <v>11057</v>
      </c>
      <c r="E25" s="98">
        <v>7907</v>
      </c>
      <c r="F25" s="98">
        <v>3149</v>
      </c>
      <c r="G25" s="290">
        <v>1</v>
      </c>
      <c r="H25" s="98">
        <v>20142</v>
      </c>
      <c r="I25" s="98">
        <v>210</v>
      </c>
      <c r="J25" s="98">
        <v>2</v>
      </c>
    </row>
    <row r="26" spans="2:10" ht="21" customHeight="1" x14ac:dyDescent="0.2">
      <c r="B26" s="280" t="s">
        <v>221</v>
      </c>
      <c r="C26" s="64">
        <v>23080</v>
      </c>
      <c r="D26" s="78">
        <v>4072</v>
      </c>
      <c r="E26" s="98">
        <v>2154</v>
      </c>
      <c r="F26" s="98">
        <v>1918</v>
      </c>
      <c r="G26" s="222">
        <v>0</v>
      </c>
      <c r="H26" s="98">
        <v>18915</v>
      </c>
      <c r="I26" s="98">
        <v>86</v>
      </c>
      <c r="J26" s="98">
        <v>7</v>
      </c>
    </row>
    <row r="27" spans="2:10" ht="21" customHeight="1" x14ac:dyDescent="0.2">
      <c r="B27" s="227"/>
      <c r="C27" s="64"/>
      <c r="D27" s="78"/>
      <c r="E27" s="98"/>
      <c r="F27" s="98"/>
      <c r="G27" s="290"/>
      <c r="H27" s="98"/>
      <c r="I27" s="98"/>
      <c r="J27" s="98"/>
    </row>
    <row r="28" spans="2:10" ht="21" customHeight="1" x14ac:dyDescent="0.2">
      <c r="B28" s="227" t="s">
        <v>191</v>
      </c>
      <c r="C28" s="64">
        <v>4542</v>
      </c>
      <c r="D28" s="78">
        <v>1751</v>
      </c>
      <c r="E28" s="98">
        <v>1249</v>
      </c>
      <c r="F28" s="98">
        <v>502</v>
      </c>
      <c r="G28" s="222">
        <v>0</v>
      </c>
      <c r="H28" s="98">
        <v>2752</v>
      </c>
      <c r="I28" s="98">
        <v>39</v>
      </c>
      <c r="J28" s="222">
        <v>0</v>
      </c>
    </row>
    <row r="29" spans="2:10" ht="21" customHeight="1" x14ac:dyDescent="0.2">
      <c r="B29" s="227"/>
      <c r="C29" s="64"/>
      <c r="D29" s="78"/>
      <c r="E29" s="98"/>
      <c r="F29" s="98"/>
      <c r="G29" s="222"/>
      <c r="H29" s="98"/>
      <c r="I29" s="98"/>
      <c r="J29" s="98"/>
    </row>
    <row r="30" spans="2:10" ht="21" customHeight="1" x14ac:dyDescent="0.2">
      <c r="B30" s="227" t="s">
        <v>48</v>
      </c>
      <c r="C30" s="64">
        <v>9112</v>
      </c>
      <c r="D30" s="78">
        <v>3799</v>
      </c>
      <c r="E30" s="98">
        <v>2711</v>
      </c>
      <c r="F30" s="98">
        <v>1088</v>
      </c>
      <c r="G30" s="222">
        <v>0</v>
      </c>
      <c r="H30" s="98">
        <v>5233</v>
      </c>
      <c r="I30" s="98">
        <v>79</v>
      </c>
      <c r="J30" s="222">
        <v>1</v>
      </c>
    </row>
    <row r="31" spans="2:10" ht="21" customHeight="1" x14ac:dyDescent="0.2">
      <c r="B31" s="227" t="s">
        <v>38</v>
      </c>
      <c r="C31" s="64">
        <v>2198</v>
      </c>
      <c r="D31" s="78">
        <v>940</v>
      </c>
      <c r="E31" s="98">
        <v>668</v>
      </c>
      <c r="F31" s="98">
        <v>272</v>
      </c>
      <c r="G31" s="222">
        <v>0</v>
      </c>
      <c r="H31" s="98">
        <v>1237</v>
      </c>
      <c r="I31" s="98">
        <v>21</v>
      </c>
      <c r="J31" s="222">
        <v>0</v>
      </c>
    </row>
    <row r="32" spans="2:10" ht="21" customHeight="1" x14ac:dyDescent="0.2">
      <c r="B32" s="227" t="s">
        <v>49</v>
      </c>
      <c r="C32" s="64">
        <v>1401</v>
      </c>
      <c r="D32" s="78">
        <v>607</v>
      </c>
      <c r="E32" s="98">
        <v>384</v>
      </c>
      <c r="F32" s="98">
        <v>223</v>
      </c>
      <c r="G32" s="222">
        <v>0</v>
      </c>
      <c r="H32" s="98">
        <v>774</v>
      </c>
      <c r="I32" s="98">
        <v>20</v>
      </c>
      <c r="J32" s="222">
        <v>0</v>
      </c>
    </row>
    <row r="33" spans="2:10" ht="21" customHeight="1" x14ac:dyDescent="0.2">
      <c r="B33" s="227"/>
      <c r="C33" s="64"/>
      <c r="D33" s="78"/>
      <c r="E33" s="98"/>
      <c r="F33" s="98"/>
      <c r="G33" s="222"/>
      <c r="H33" s="98"/>
      <c r="I33" s="98"/>
      <c r="J33" s="98"/>
    </row>
    <row r="34" spans="2:10" ht="21" customHeight="1" x14ac:dyDescent="0.2">
      <c r="B34" s="227" t="s">
        <v>50</v>
      </c>
      <c r="C34" s="64">
        <v>5285</v>
      </c>
      <c r="D34" s="78">
        <v>1812</v>
      </c>
      <c r="E34" s="98">
        <v>1251</v>
      </c>
      <c r="F34" s="98">
        <v>561</v>
      </c>
      <c r="G34" s="222">
        <v>0</v>
      </c>
      <c r="H34" s="98">
        <v>3441</v>
      </c>
      <c r="I34" s="98">
        <v>32</v>
      </c>
      <c r="J34" s="222">
        <v>0</v>
      </c>
    </row>
    <row r="35" spans="2:10" ht="21" customHeight="1" x14ac:dyDescent="0.2">
      <c r="B35" s="227" t="s">
        <v>51</v>
      </c>
      <c r="C35" s="64">
        <v>3424</v>
      </c>
      <c r="D35" s="78">
        <v>1348</v>
      </c>
      <c r="E35" s="98">
        <v>1056</v>
      </c>
      <c r="F35" s="98">
        <v>291</v>
      </c>
      <c r="G35" s="290">
        <v>1</v>
      </c>
      <c r="H35" s="98">
        <v>2047</v>
      </c>
      <c r="I35" s="98">
        <v>29</v>
      </c>
      <c r="J35" s="222">
        <v>0</v>
      </c>
    </row>
    <row r="36" spans="2:10" ht="21" customHeight="1" x14ac:dyDescent="0.2">
      <c r="B36" s="227" t="s">
        <v>213</v>
      </c>
      <c r="C36" s="64">
        <v>14853</v>
      </c>
      <c r="D36" s="78">
        <v>6302</v>
      </c>
      <c r="E36" s="78">
        <v>4910</v>
      </c>
      <c r="F36" s="78">
        <v>1392</v>
      </c>
      <c r="G36" s="222">
        <v>0</v>
      </c>
      <c r="H36" s="78">
        <v>8408</v>
      </c>
      <c r="I36" s="78">
        <v>141</v>
      </c>
      <c r="J36" s="222">
        <v>2</v>
      </c>
    </row>
    <row r="37" spans="2:10" ht="21" customHeight="1" x14ac:dyDescent="0.2">
      <c r="B37" s="227"/>
      <c r="C37" s="64"/>
      <c r="D37" s="78"/>
      <c r="E37" s="78"/>
      <c r="F37" s="78"/>
      <c r="G37" s="224"/>
      <c r="H37" s="78"/>
      <c r="I37" s="78"/>
      <c r="J37" s="78"/>
    </row>
    <row r="38" spans="2:10" ht="21" customHeight="1" x14ac:dyDescent="0.2">
      <c r="B38" s="227" t="s">
        <v>52</v>
      </c>
      <c r="C38" s="64">
        <v>2946</v>
      </c>
      <c r="D38" s="78">
        <v>740</v>
      </c>
      <c r="E38" s="98">
        <v>419</v>
      </c>
      <c r="F38" s="98">
        <v>321</v>
      </c>
      <c r="G38" s="222">
        <v>0</v>
      </c>
      <c r="H38" s="98">
        <v>2198</v>
      </c>
      <c r="I38" s="98">
        <v>8</v>
      </c>
      <c r="J38" s="222">
        <v>0</v>
      </c>
    </row>
    <row r="39" spans="2:10" ht="21" customHeight="1" x14ac:dyDescent="0.2">
      <c r="B39" s="227" t="s">
        <v>53</v>
      </c>
      <c r="C39" s="64">
        <v>3790</v>
      </c>
      <c r="D39" s="78">
        <v>1186</v>
      </c>
      <c r="E39" s="98">
        <v>830</v>
      </c>
      <c r="F39" s="98">
        <v>356</v>
      </c>
      <c r="G39" s="222">
        <v>0</v>
      </c>
      <c r="H39" s="98">
        <v>2577</v>
      </c>
      <c r="I39" s="98">
        <v>26</v>
      </c>
      <c r="J39" s="222">
        <v>1</v>
      </c>
    </row>
    <row r="40" spans="2:10" ht="21" customHeight="1" x14ac:dyDescent="0.2">
      <c r="B40" s="227" t="s">
        <v>54</v>
      </c>
      <c r="C40" s="64">
        <v>2669</v>
      </c>
      <c r="D40" s="78">
        <v>935</v>
      </c>
      <c r="E40" s="98">
        <v>662</v>
      </c>
      <c r="F40" s="98">
        <v>273</v>
      </c>
      <c r="G40" s="222">
        <v>0</v>
      </c>
      <c r="H40" s="98">
        <v>1710</v>
      </c>
      <c r="I40" s="98">
        <v>24</v>
      </c>
      <c r="J40" s="222">
        <v>0</v>
      </c>
    </row>
    <row r="41" spans="2:10" ht="21" customHeight="1" x14ac:dyDescent="0.2">
      <c r="B41" s="227" t="s">
        <v>55</v>
      </c>
      <c r="C41" s="64">
        <v>4878</v>
      </c>
      <c r="D41" s="78">
        <v>2336</v>
      </c>
      <c r="E41" s="98">
        <v>1641</v>
      </c>
      <c r="F41" s="98">
        <v>695</v>
      </c>
      <c r="G41" s="222">
        <v>0</v>
      </c>
      <c r="H41" s="98">
        <v>2493</v>
      </c>
      <c r="I41" s="98">
        <v>49</v>
      </c>
      <c r="J41" s="222">
        <v>0</v>
      </c>
    </row>
    <row r="42" spans="2:10" ht="21" customHeight="1" x14ac:dyDescent="0.2">
      <c r="B42" s="227" t="s">
        <v>63</v>
      </c>
      <c r="C42" s="64">
        <v>7590</v>
      </c>
      <c r="D42" s="78">
        <v>3867</v>
      </c>
      <c r="E42" s="98">
        <v>2886</v>
      </c>
      <c r="F42" s="98">
        <v>981</v>
      </c>
      <c r="G42" s="222">
        <v>0</v>
      </c>
      <c r="H42" s="98">
        <v>3679</v>
      </c>
      <c r="I42" s="98">
        <v>43</v>
      </c>
      <c r="J42" s="98">
        <v>1</v>
      </c>
    </row>
    <row r="43" spans="2:10" ht="21" customHeight="1" x14ac:dyDescent="0.2">
      <c r="B43" s="227" t="s">
        <v>214</v>
      </c>
      <c r="C43" s="64">
        <v>5627</v>
      </c>
      <c r="D43" s="78">
        <v>2633</v>
      </c>
      <c r="E43" s="98">
        <v>1907</v>
      </c>
      <c r="F43" s="98">
        <v>726</v>
      </c>
      <c r="G43" s="222">
        <v>0</v>
      </c>
      <c r="H43" s="98">
        <v>2951</v>
      </c>
      <c r="I43" s="98">
        <v>43</v>
      </c>
      <c r="J43" s="222">
        <v>0</v>
      </c>
    </row>
    <row r="44" spans="2:10" ht="21" customHeight="1" x14ac:dyDescent="0.2">
      <c r="B44" s="227"/>
      <c r="C44" s="64"/>
      <c r="D44" s="78"/>
      <c r="E44" s="98"/>
      <c r="F44" s="98"/>
      <c r="G44" s="222"/>
      <c r="H44" s="98"/>
      <c r="I44" s="98"/>
      <c r="J44" s="98"/>
    </row>
    <row r="45" spans="2:10" ht="21" customHeight="1" x14ac:dyDescent="0.2">
      <c r="B45" s="227" t="s">
        <v>56</v>
      </c>
      <c r="C45" s="64">
        <v>10043</v>
      </c>
      <c r="D45" s="78">
        <v>2928</v>
      </c>
      <c r="E45" s="98">
        <v>1767</v>
      </c>
      <c r="F45" s="98">
        <v>1160</v>
      </c>
      <c r="G45" s="222">
        <v>1</v>
      </c>
      <c r="H45" s="98">
        <v>7043</v>
      </c>
      <c r="I45" s="98">
        <v>72</v>
      </c>
      <c r="J45" s="222">
        <v>0</v>
      </c>
    </row>
    <row r="46" spans="2:10" ht="21" customHeight="1" x14ac:dyDescent="0.2">
      <c r="B46" s="227" t="s">
        <v>39</v>
      </c>
      <c r="C46" s="64">
        <v>8192</v>
      </c>
      <c r="D46" s="78">
        <v>2384</v>
      </c>
      <c r="E46" s="98">
        <v>1406</v>
      </c>
      <c r="F46" s="98">
        <v>978</v>
      </c>
      <c r="G46" s="222">
        <v>0</v>
      </c>
      <c r="H46" s="98">
        <v>5764</v>
      </c>
      <c r="I46" s="98">
        <v>43</v>
      </c>
      <c r="J46" s="222">
        <v>1</v>
      </c>
    </row>
    <row r="47" spans="2:10" ht="21" customHeight="1" x14ac:dyDescent="0.2">
      <c r="B47" s="227" t="s">
        <v>57</v>
      </c>
      <c r="C47" s="64">
        <v>1859</v>
      </c>
      <c r="D47" s="78">
        <v>789</v>
      </c>
      <c r="E47" s="98">
        <v>515</v>
      </c>
      <c r="F47" s="98">
        <v>274</v>
      </c>
      <c r="G47" s="222">
        <v>0</v>
      </c>
      <c r="H47" s="98">
        <v>1060</v>
      </c>
      <c r="I47" s="98">
        <v>10</v>
      </c>
      <c r="J47" s="222">
        <v>0</v>
      </c>
    </row>
    <row r="48" spans="2:10" ht="21" customHeight="1" x14ac:dyDescent="0.2">
      <c r="B48" s="227"/>
      <c r="C48" s="64"/>
      <c r="D48" s="78"/>
      <c r="E48" s="98"/>
      <c r="F48" s="98"/>
      <c r="G48" s="222"/>
      <c r="H48" s="98"/>
      <c r="I48" s="98"/>
      <c r="J48" s="98"/>
    </row>
    <row r="49" spans="1:10" ht="21" customHeight="1" x14ac:dyDescent="0.2">
      <c r="B49" s="227" t="s">
        <v>366</v>
      </c>
      <c r="C49" s="64">
        <v>6616</v>
      </c>
      <c r="D49" s="78">
        <v>2176</v>
      </c>
      <c r="E49" s="98">
        <v>1278</v>
      </c>
      <c r="F49" s="98">
        <v>897</v>
      </c>
      <c r="G49" s="222">
        <v>1</v>
      </c>
      <c r="H49" s="98">
        <v>4400</v>
      </c>
      <c r="I49" s="98">
        <v>39</v>
      </c>
      <c r="J49" s="98">
        <v>1</v>
      </c>
    </row>
    <row r="50" spans="1:10" ht="21" customHeight="1" x14ac:dyDescent="0.2">
      <c r="B50" s="227" t="s">
        <v>367</v>
      </c>
      <c r="C50" s="64">
        <v>1249</v>
      </c>
      <c r="D50" s="78">
        <v>339</v>
      </c>
      <c r="E50" s="98">
        <v>219</v>
      </c>
      <c r="F50" s="98">
        <v>120</v>
      </c>
      <c r="G50" s="222">
        <v>0</v>
      </c>
      <c r="H50" s="98">
        <v>905</v>
      </c>
      <c r="I50" s="98">
        <v>5</v>
      </c>
      <c r="J50" s="222">
        <v>0</v>
      </c>
    </row>
    <row r="51" spans="1:10" ht="21" customHeight="1" x14ac:dyDescent="0.2">
      <c r="B51" s="227" t="s">
        <v>40</v>
      </c>
      <c r="C51" s="64">
        <v>1372</v>
      </c>
      <c r="D51" s="78">
        <v>616</v>
      </c>
      <c r="E51" s="98">
        <v>463</v>
      </c>
      <c r="F51" s="98">
        <v>153</v>
      </c>
      <c r="G51" s="222">
        <v>0</v>
      </c>
      <c r="H51" s="98">
        <v>739</v>
      </c>
      <c r="I51" s="98">
        <v>17</v>
      </c>
      <c r="J51" s="222">
        <v>0</v>
      </c>
    </row>
    <row r="52" spans="1:10" ht="21" customHeight="1" x14ac:dyDescent="0.2">
      <c r="B52" s="227" t="s">
        <v>61</v>
      </c>
      <c r="C52" s="64">
        <v>204</v>
      </c>
      <c r="D52" s="78">
        <v>98</v>
      </c>
      <c r="E52" s="98">
        <v>65</v>
      </c>
      <c r="F52" s="98">
        <v>33</v>
      </c>
      <c r="G52" s="222">
        <v>0</v>
      </c>
      <c r="H52" s="98">
        <v>103</v>
      </c>
      <c r="I52" s="98">
        <v>3</v>
      </c>
      <c r="J52" s="222">
        <v>0</v>
      </c>
    </row>
    <row r="53" spans="1:10" ht="21" customHeight="1" x14ac:dyDescent="0.2">
      <c r="B53" s="227" t="s">
        <v>58</v>
      </c>
      <c r="C53" s="64">
        <v>7021</v>
      </c>
      <c r="D53" s="78">
        <v>2337</v>
      </c>
      <c r="E53" s="98">
        <v>1562</v>
      </c>
      <c r="F53" s="98">
        <v>775</v>
      </c>
      <c r="G53" s="222">
        <v>0</v>
      </c>
      <c r="H53" s="98">
        <v>4619</v>
      </c>
      <c r="I53" s="222">
        <v>64</v>
      </c>
      <c r="J53" s="222">
        <v>1</v>
      </c>
    </row>
    <row r="54" spans="1:10" ht="21" customHeight="1" x14ac:dyDescent="0.2">
      <c r="B54" s="227"/>
      <c r="C54" s="64"/>
      <c r="D54" s="78"/>
      <c r="E54" s="98"/>
      <c r="F54" s="98"/>
      <c r="G54" s="222"/>
      <c r="H54" s="98"/>
      <c r="I54" s="222"/>
      <c r="J54" s="222"/>
    </row>
    <row r="55" spans="1:10" ht="21" customHeight="1" x14ac:dyDescent="0.2">
      <c r="B55" s="227" t="s">
        <v>211</v>
      </c>
      <c r="C55" s="64">
        <v>56</v>
      </c>
      <c r="D55" s="78">
        <v>36</v>
      </c>
      <c r="E55" s="98">
        <v>20</v>
      </c>
      <c r="F55" s="98">
        <v>15</v>
      </c>
      <c r="G55" s="222">
        <v>1</v>
      </c>
      <c r="H55" s="98">
        <v>18</v>
      </c>
      <c r="I55" s="222">
        <v>2</v>
      </c>
      <c r="J55" s="222">
        <v>0</v>
      </c>
    </row>
    <row r="56" spans="1:10" ht="18" thickBot="1" x14ac:dyDescent="0.2">
      <c r="B56" s="80"/>
      <c r="C56" s="79"/>
      <c r="D56" s="79"/>
      <c r="E56" s="79"/>
      <c r="F56" s="79"/>
      <c r="G56" s="79"/>
      <c r="H56" s="79"/>
      <c r="I56" s="79"/>
      <c r="J56" s="237"/>
    </row>
    <row r="57" spans="1:10" x14ac:dyDescent="0.15">
      <c r="C57" s="66" t="s">
        <v>320</v>
      </c>
    </row>
    <row r="58" spans="1:10" x14ac:dyDescent="0.2">
      <c r="A58" s="74"/>
      <c r="C58" s="74"/>
    </row>
  </sheetData>
  <mergeCells count="6">
    <mergeCell ref="B6:J6"/>
    <mergeCell ref="E7:F7"/>
    <mergeCell ref="D9:D10"/>
    <mergeCell ref="H9:H10"/>
    <mergeCell ref="I9:I10"/>
    <mergeCell ref="J9:J10"/>
  </mergeCells>
  <phoneticPr fontId="2"/>
  <pageMargins left="0.78740157480314965" right="0.78740157480314965" top="0.98425196850393704" bottom="0.98425196850393704" header="0.51181102362204722" footer="0.51181102362204722"/>
  <pageSetup paperSize="9" scale="56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89AB9-E8F2-4C3C-84CE-94B95B3EBA66}">
  <sheetPr>
    <tabColor theme="3"/>
    <pageSetUpPr autoPageBreaks="0" fitToPage="1"/>
  </sheetPr>
  <dimension ref="A1:J60"/>
  <sheetViews>
    <sheetView view="pageBreakPreview" zoomScale="75" zoomScaleNormal="85" workbookViewId="0"/>
  </sheetViews>
  <sheetFormatPr defaultColWidth="13.375" defaultRowHeight="17.25" x14ac:dyDescent="0.15"/>
  <cols>
    <col min="1" max="1" width="13.375" style="66" customWidth="1"/>
    <col min="2" max="2" width="21.625" style="66" customWidth="1"/>
    <col min="3" max="4" width="16.125" style="66" customWidth="1"/>
    <col min="5" max="10" width="14.25" style="66" customWidth="1"/>
    <col min="11" max="16384" width="13.375" style="66"/>
  </cols>
  <sheetData>
    <row r="1" spans="1:10" x14ac:dyDescent="0.2">
      <c r="A1" s="74"/>
    </row>
    <row r="6" spans="1:10" x14ac:dyDescent="0.2">
      <c r="B6" s="366" t="s">
        <v>533</v>
      </c>
      <c r="C6" s="366"/>
      <c r="D6" s="366"/>
      <c r="E6" s="366"/>
      <c r="F6" s="366"/>
      <c r="G6" s="366"/>
      <c r="H6" s="366"/>
      <c r="I6" s="366"/>
      <c r="J6" s="366"/>
    </row>
    <row r="7" spans="1:10" ht="18" thickBot="1" x14ac:dyDescent="0.25">
      <c r="B7" s="79"/>
      <c r="C7" s="79"/>
      <c r="D7" s="79"/>
      <c r="E7" s="368" t="s">
        <v>838</v>
      </c>
      <c r="F7" s="368"/>
      <c r="G7" s="79"/>
      <c r="H7" s="79"/>
      <c r="J7" s="99" t="s">
        <v>326</v>
      </c>
    </row>
    <row r="8" spans="1:10" x14ac:dyDescent="0.2">
      <c r="B8" s="100"/>
      <c r="C8" s="101"/>
      <c r="D8" s="102"/>
      <c r="E8" s="102"/>
      <c r="F8" s="102"/>
      <c r="G8" s="102"/>
      <c r="H8" s="102"/>
      <c r="I8" s="373" t="s">
        <v>534</v>
      </c>
      <c r="J8" s="374"/>
    </row>
    <row r="9" spans="1:10" x14ac:dyDescent="0.2">
      <c r="C9" s="103" t="s">
        <v>535</v>
      </c>
      <c r="D9" s="375" t="s">
        <v>64</v>
      </c>
      <c r="E9" s="104"/>
      <c r="F9" s="104"/>
      <c r="G9" s="104"/>
      <c r="H9" s="377" t="s">
        <v>536</v>
      </c>
      <c r="I9" s="377" t="s">
        <v>215</v>
      </c>
      <c r="J9" s="375" t="s">
        <v>496</v>
      </c>
    </row>
    <row r="10" spans="1:10" x14ac:dyDescent="0.2">
      <c r="B10" s="69"/>
      <c r="C10" s="105"/>
      <c r="D10" s="376"/>
      <c r="E10" s="349" t="s">
        <v>497</v>
      </c>
      <c r="F10" s="349" t="s">
        <v>498</v>
      </c>
      <c r="G10" s="349" t="s">
        <v>499</v>
      </c>
      <c r="H10" s="378"/>
      <c r="I10" s="378"/>
      <c r="J10" s="376"/>
    </row>
    <row r="11" spans="1:10" x14ac:dyDescent="0.15">
      <c r="C11" s="106"/>
      <c r="D11" s="107"/>
      <c r="E11" s="107"/>
      <c r="F11" s="107"/>
      <c r="G11" s="107"/>
      <c r="H11" s="107"/>
      <c r="I11" s="107"/>
      <c r="J11" s="107"/>
    </row>
    <row r="12" spans="1:10" x14ac:dyDescent="0.2">
      <c r="B12" s="108" t="s">
        <v>953</v>
      </c>
      <c r="C12" s="85">
        <v>165386</v>
      </c>
      <c r="D12" s="66">
        <v>51880</v>
      </c>
      <c r="E12" s="66">
        <v>11212</v>
      </c>
      <c r="F12" s="66">
        <v>12347</v>
      </c>
      <c r="G12" s="66">
        <v>28321</v>
      </c>
      <c r="H12" s="66">
        <v>113506</v>
      </c>
      <c r="I12" s="66">
        <v>8809</v>
      </c>
      <c r="J12" s="66">
        <v>1100</v>
      </c>
    </row>
    <row r="13" spans="1:10" x14ac:dyDescent="0.2">
      <c r="B13" s="108" t="s">
        <v>954</v>
      </c>
      <c r="C13" s="85">
        <v>161960</v>
      </c>
      <c r="D13" s="66">
        <v>52694</v>
      </c>
      <c r="E13" s="66">
        <v>11596</v>
      </c>
      <c r="F13" s="66">
        <v>12700</v>
      </c>
      <c r="G13" s="66">
        <v>28398</v>
      </c>
      <c r="H13" s="66">
        <v>109266</v>
      </c>
      <c r="I13" s="66">
        <v>9002</v>
      </c>
      <c r="J13" s="66">
        <v>1117</v>
      </c>
    </row>
    <row r="14" spans="1:10" x14ac:dyDescent="0.2">
      <c r="B14" s="108" t="s">
        <v>955</v>
      </c>
      <c r="C14" s="85">
        <v>158589</v>
      </c>
      <c r="D14" s="66">
        <v>53773</v>
      </c>
      <c r="E14" s="66">
        <v>12084</v>
      </c>
      <c r="F14" s="66">
        <v>13146</v>
      </c>
      <c r="G14" s="66">
        <v>28543</v>
      </c>
      <c r="H14" s="66">
        <v>104816</v>
      </c>
      <c r="I14" s="66">
        <v>9243</v>
      </c>
      <c r="J14" s="66">
        <v>1201</v>
      </c>
    </row>
    <row r="15" spans="1:10" x14ac:dyDescent="0.2">
      <c r="B15" s="108" t="s">
        <v>892</v>
      </c>
      <c r="C15" s="85">
        <v>156185</v>
      </c>
      <c r="D15" s="66">
        <v>54890</v>
      </c>
      <c r="E15" s="66">
        <v>12584</v>
      </c>
      <c r="F15" s="66">
        <v>13499</v>
      </c>
      <c r="G15" s="66">
        <v>28807</v>
      </c>
      <c r="H15" s="66">
        <v>101295</v>
      </c>
      <c r="I15" s="66">
        <v>9419</v>
      </c>
      <c r="J15" s="66">
        <v>1249</v>
      </c>
    </row>
    <row r="16" spans="1:10" x14ac:dyDescent="0.2">
      <c r="B16" s="108" t="s">
        <v>893</v>
      </c>
      <c r="C16" s="85">
        <f>SUM(D16+H16)</f>
        <v>154078</v>
      </c>
      <c r="D16" s="66">
        <f>SUM(E16:G16)</f>
        <v>55968</v>
      </c>
      <c r="E16" s="66">
        <f t="shared" ref="E16:J16" si="0">SUM(E18:E53)</f>
        <v>13128</v>
      </c>
      <c r="F16" s="66">
        <f t="shared" si="0"/>
        <v>13801</v>
      </c>
      <c r="G16" s="66">
        <f t="shared" si="0"/>
        <v>29039</v>
      </c>
      <c r="H16" s="66">
        <f t="shared" si="0"/>
        <v>98110</v>
      </c>
      <c r="I16" s="66">
        <f t="shared" si="0"/>
        <v>9586</v>
      </c>
      <c r="J16" s="66">
        <f t="shared" si="0"/>
        <v>1240</v>
      </c>
    </row>
    <row r="17" spans="2:10" x14ac:dyDescent="0.2">
      <c r="B17" s="109"/>
      <c r="C17" s="85"/>
      <c r="E17" s="185"/>
      <c r="F17" s="185"/>
      <c r="G17" s="185"/>
      <c r="H17" s="185"/>
      <c r="I17" s="185"/>
      <c r="J17" s="185"/>
    </row>
    <row r="18" spans="2:10" x14ac:dyDescent="0.2">
      <c r="B18" s="108" t="s">
        <v>460</v>
      </c>
      <c r="C18" s="85">
        <f t="shared" ref="C18:C26" si="1">SUM(D18+H18)</f>
        <v>63457</v>
      </c>
      <c r="D18" s="66">
        <f t="shared" ref="D18:D26" si="2">SUM(E18:G18)</f>
        <v>23200</v>
      </c>
      <c r="E18" s="92">
        <v>5087</v>
      </c>
      <c r="F18" s="92">
        <v>5354</v>
      </c>
      <c r="G18" s="92">
        <v>12759</v>
      </c>
      <c r="H18" s="92">
        <v>40257</v>
      </c>
      <c r="I18" s="92">
        <v>1341</v>
      </c>
      <c r="J18" s="92">
        <v>349</v>
      </c>
    </row>
    <row r="19" spans="2:10" x14ac:dyDescent="0.2">
      <c r="B19" s="108" t="s">
        <v>42</v>
      </c>
      <c r="C19" s="85">
        <f t="shared" si="1"/>
        <v>8327</v>
      </c>
      <c r="D19" s="66">
        <f t="shared" si="2"/>
        <v>3053</v>
      </c>
      <c r="E19" s="92">
        <v>669</v>
      </c>
      <c r="F19" s="92">
        <v>695</v>
      </c>
      <c r="G19" s="92">
        <v>1689</v>
      </c>
      <c r="H19" s="92">
        <v>5274</v>
      </c>
      <c r="I19" s="92">
        <v>215</v>
      </c>
      <c r="J19" s="92">
        <v>43</v>
      </c>
    </row>
    <row r="20" spans="2:10" x14ac:dyDescent="0.2">
      <c r="B20" s="108" t="s">
        <v>43</v>
      </c>
      <c r="C20" s="85">
        <f t="shared" si="1"/>
        <v>8117</v>
      </c>
      <c r="D20" s="66">
        <f t="shared" si="2"/>
        <v>3412</v>
      </c>
      <c r="E20" s="92">
        <v>898</v>
      </c>
      <c r="F20" s="92">
        <v>969</v>
      </c>
      <c r="G20" s="92">
        <v>1545</v>
      </c>
      <c r="H20" s="92">
        <v>4705</v>
      </c>
      <c r="I20" s="92">
        <v>319</v>
      </c>
      <c r="J20" s="92">
        <v>60</v>
      </c>
    </row>
    <row r="21" spans="2:10" x14ac:dyDescent="0.2">
      <c r="B21" s="108" t="s">
        <v>44</v>
      </c>
      <c r="C21" s="85">
        <f t="shared" si="1"/>
        <v>5892</v>
      </c>
      <c r="D21" s="66">
        <f t="shared" si="2"/>
        <v>1731</v>
      </c>
      <c r="E21" s="92">
        <v>299</v>
      </c>
      <c r="F21" s="92">
        <v>330</v>
      </c>
      <c r="G21" s="92">
        <v>1102</v>
      </c>
      <c r="H21" s="92">
        <v>4161</v>
      </c>
      <c r="I21" s="92">
        <v>155</v>
      </c>
      <c r="J21" s="92">
        <v>40</v>
      </c>
    </row>
    <row r="22" spans="2:10" x14ac:dyDescent="0.2">
      <c r="B22" s="108" t="s">
        <v>45</v>
      </c>
      <c r="C22" s="85">
        <f t="shared" si="1"/>
        <v>3043</v>
      </c>
      <c r="D22" s="66">
        <f t="shared" si="2"/>
        <v>1075</v>
      </c>
      <c r="E22" s="92">
        <v>298</v>
      </c>
      <c r="F22" s="92">
        <v>286</v>
      </c>
      <c r="G22" s="92">
        <v>491</v>
      </c>
      <c r="H22" s="92">
        <v>1968</v>
      </c>
      <c r="I22" s="92">
        <v>1008</v>
      </c>
      <c r="J22" s="92">
        <v>50</v>
      </c>
    </row>
    <row r="23" spans="2:10" x14ac:dyDescent="0.2">
      <c r="B23" s="108" t="s">
        <v>46</v>
      </c>
      <c r="C23" s="85">
        <f t="shared" si="1"/>
        <v>14747</v>
      </c>
      <c r="D23" s="66">
        <f t="shared" si="2"/>
        <v>4482</v>
      </c>
      <c r="E23" s="92">
        <v>837</v>
      </c>
      <c r="F23" s="92">
        <v>1072</v>
      </c>
      <c r="G23" s="92">
        <v>2573</v>
      </c>
      <c r="H23" s="92">
        <v>10265</v>
      </c>
      <c r="I23" s="92">
        <v>552</v>
      </c>
      <c r="J23" s="92">
        <v>132</v>
      </c>
    </row>
    <row r="24" spans="2:10" x14ac:dyDescent="0.2">
      <c r="B24" s="108" t="s">
        <v>47</v>
      </c>
      <c r="C24" s="85">
        <f t="shared" si="1"/>
        <v>2683</v>
      </c>
      <c r="D24" s="66">
        <f t="shared" si="2"/>
        <v>1040</v>
      </c>
      <c r="E24" s="92">
        <v>311</v>
      </c>
      <c r="F24" s="92">
        <v>341</v>
      </c>
      <c r="G24" s="92">
        <v>388</v>
      </c>
      <c r="H24" s="92">
        <v>1643</v>
      </c>
      <c r="I24" s="92">
        <v>138</v>
      </c>
      <c r="J24" s="92">
        <v>41</v>
      </c>
    </row>
    <row r="25" spans="2:10" x14ac:dyDescent="0.2">
      <c r="B25" s="108" t="s">
        <v>212</v>
      </c>
      <c r="C25" s="85">
        <f t="shared" si="1"/>
        <v>9017</v>
      </c>
      <c r="D25" s="66">
        <f t="shared" si="2"/>
        <v>3651</v>
      </c>
      <c r="E25" s="92">
        <v>987</v>
      </c>
      <c r="F25" s="92">
        <v>984</v>
      </c>
      <c r="G25" s="92">
        <v>1680</v>
      </c>
      <c r="H25" s="92">
        <v>5366</v>
      </c>
      <c r="I25" s="92">
        <v>1317</v>
      </c>
      <c r="J25" s="92">
        <v>74</v>
      </c>
    </row>
    <row r="26" spans="2:10" x14ac:dyDescent="0.2">
      <c r="B26" s="108" t="s">
        <v>223</v>
      </c>
      <c r="C26" s="85">
        <f t="shared" si="1"/>
        <v>6922</v>
      </c>
      <c r="D26" s="66">
        <f t="shared" si="2"/>
        <v>3186</v>
      </c>
      <c r="E26" s="92">
        <v>965</v>
      </c>
      <c r="F26" s="92">
        <v>864</v>
      </c>
      <c r="G26" s="92">
        <v>1357</v>
      </c>
      <c r="H26" s="92">
        <v>3736</v>
      </c>
      <c r="I26" s="92">
        <v>615</v>
      </c>
      <c r="J26" s="92">
        <v>37</v>
      </c>
    </row>
    <row r="27" spans="2:10" x14ac:dyDescent="0.2">
      <c r="B27" s="74"/>
      <c r="C27" s="85"/>
    </row>
    <row r="28" spans="2:10" x14ac:dyDescent="0.2">
      <c r="B28" s="108" t="s">
        <v>191</v>
      </c>
      <c r="C28" s="85">
        <f>SUM(D28+H28)</f>
        <v>1462</v>
      </c>
      <c r="D28" s="66">
        <f>SUM(E28:G28)</f>
        <v>589</v>
      </c>
      <c r="E28" s="110">
        <v>158</v>
      </c>
      <c r="F28" s="110">
        <v>158</v>
      </c>
      <c r="G28" s="110">
        <v>273</v>
      </c>
      <c r="H28" s="110">
        <v>873</v>
      </c>
      <c r="I28" s="110">
        <v>53</v>
      </c>
      <c r="J28" s="110">
        <v>8</v>
      </c>
    </row>
    <row r="29" spans="2:10" x14ac:dyDescent="0.2">
      <c r="B29" s="74"/>
      <c r="C29" s="85"/>
      <c r="E29" s="110"/>
      <c r="F29" s="110"/>
      <c r="I29" s="110"/>
      <c r="J29" s="110"/>
    </row>
    <row r="30" spans="2:10" x14ac:dyDescent="0.2">
      <c r="B30" s="108" t="s">
        <v>48</v>
      </c>
      <c r="C30" s="85">
        <f t="shared" ref="C30:C32" si="3">SUM(D30+H30)</f>
        <v>2261</v>
      </c>
      <c r="D30" s="66">
        <f t="shared" ref="D30:D32" si="4">SUM(E30:G30)</f>
        <v>1038</v>
      </c>
      <c r="E30" s="66">
        <v>266</v>
      </c>
      <c r="F30" s="66">
        <v>277</v>
      </c>
      <c r="G30" s="66">
        <v>495</v>
      </c>
      <c r="H30" s="66">
        <v>1223</v>
      </c>
      <c r="I30" s="66">
        <v>206</v>
      </c>
      <c r="J30" s="66">
        <v>21</v>
      </c>
    </row>
    <row r="31" spans="2:10" x14ac:dyDescent="0.2">
      <c r="B31" s="108" t="s">
        <v>38</v>
      </c>
      <c r="C31" s="85">
        <f t="shared" si="3"/>
        <v>908</v>
      </c>
      <c r="D31" s="66">
        <f t="shared" si="4"/>
        <v>400</v>
      </c>
      <c r="E31" s="66">
        <v>67</v>
      </c>
      <c r="F31" s="66">
        <v>80</v>
      </c>
      <c r="G31" s="66">
        <v>253</v>
      </c>
      <c r="H31" s="92">
        <v>508</v>
      </c>
      <c r="I31" s="66">
        <v>75</v>
      </c>
      <c r="J31" s="66">
        <v>11</v>
      </c>
    </row>
    <row r="32" spans="2:10" x14ac:dyDescent="0.2">
      <c r="B32" s="108" t="s">
        <v>49</v>
      </c>
      <c r="C32" s="85">
        <f t="shared" si="3"/>
        <v>378</v>
      </c>
      <c r="D32" s="66">
        <f t="shared" si="4"/>
        <v>150</v>
      </c>
      <c r="E32" s="92">
        <v>30</v>
      </c>
      <c r="F32" s="92">
        <v>43</v>
      </c>
      <c r="G32" s="66">
        <v>77</v>
      </c>
      <c r="H32" s="110">
        <v>228</v>
      </c>
      <c r="I32" s="92">
        <v>25</v>
      </c>
      <c r="J32" s="92">
        <v>5</v>
      </c>
    </row>
    <row r="33" spans="2:10" x14ac:dyDescent="0.2">
      <c r="B33" s="74"/>
      <c r="C33" s="85"/>
      <c r="E33" s="92"/>
      <c r="F33" s="92"/>
      <c r="I33" s="92"/>
      <c r="J33" s="92"/>
    </row>
    <row r="34" spans="2:10" x14ac:dyDescent="0.2">
      <c r="B34" s="108" t="s">
        <v>50</v>
      </c>
      <c r="C34" s="85">
        <f t="shared" ref="C34:C36" si="5">SUM(D34+H34)</f>
        <v>2646</v>
      </c>
      <c r="D34" s="66">
        <f t="shared" ref="D34:D36" si="6">SUM(E34:G34)</f>
        <v>739</v>
      </c>
      <c r="E34" s="110">
        <v>173</v>
      </c>
      <c r="F34" s="110">
        <v>167</v>
      </c>
      <c r="G34" s="66">
        <v>399</v>
      </c>
      <c r="H34" s="92">
        <v>1907</v>
      </c>
      <c r="I34" s="110">
        <v>102</v>
      </c>
      <c r="J34" s="110">
        <v>19</v>
      </c>
    </row>
    <row r="35" spans="2:10" x14ac:dyDescent="0.2">
      <c r="B35" s="108" t="s">
        <v>51</v>
      </c>
      <c r="C35" s="85">
        <f t="shared" si="5"/>
        <v>1447</v>
      </c>
      <c r="D35" s="66">
        <f t="shared" si="6"/>
        <v>339</v>
      </c>
      <c r="E35" s="66">
        <v>93</v>
      </c>
      <c r="F35" s="66">
        <v>70</v>
      </c>
      <c r="G35" s="92">
        <v>176</v>
      </c>
      <c r="H35" s="66">
        <v>1108</v>
      </c>
      <c r="I35" s="66">
        <v>100</v>
      </c>
      <c r="J35" s="66">
        <v>10</v>
      </c>
    </row>
    <row r="36" spans="2:10" x14ac:dyDescent="0.2">
      <c r="B36" s="108" t="s">
        <v>213</v>
      </c>
      <c r="C36" s="85">
        <f t="shared" si="5"/>
        <v>5068</v>
      </c>
      <c r="D36" s="66">
        <f t="shared" si="6"/>
        <v>1697</v>
      </c>
      <c r="E36" s="92">
        <v>444</v>
      </c>
      <c r="F36" s="92">
        <v>374</v>
      </c>
      <c r="G36" s="110">
        <v>879</v>
      </c>
      <c r="H36" s="92">
        <v>3371</v>
      </c>
      <c r="I36" s="92">
        <v>278</v>
      </c>
      <c r="J36" s="93">
        <v>31</v>
      </c>
    </row>
    <row r="37" spans="2:10" x14ac:dyDescent="0.2">
      <c r="B37" s="74"/>
      <c r="C37" s="85"/>
      <c r="E37" s="92"/>
      <c r="F37" s="92"/>
      <c r="G37" s="110"/>
      <c r="I37" s="92"/>
      <c r="J37" s="93"/>
    </row>
    <row r="38" spans="2:10" x14ac:dyDescent="0.2">
      <c r="B38" s="108" t="s">
        <v>52</v>
      </c>
      <c r="C38" s="85">
        <f t="shared" ref="C38:C43" si="7">SUM(D38+H38)</f>
        <v>1030</v>
      </c>
      <c r="D38" s="66">
        <f t="shared" ref="D38:D43" si="8">SUM(E38:G38)</f>
        <v>364</v>
      </c>
      <c r="E38" s="66">
        <v>87</v>
      </c>
      <c r="F38" s="66">
        <v>104</v>
      </c>
      <c r="G38" s="92">
        <v>173</v>
      </c>
      <c r="H38" s="92">
        <v>666</v>
      </c>
      <c r="I38" s="66">
        <v>189</v>
      </c>
      <c r="J38" s="66">
        <v>11</v>
      </c>
    </row>
    <row r="39" spans="2:10" x14ac:dyDescent="0.2">
      <c r="B39" s="108" t="s">
        <v>53</v>
      </c>
      <c r="C39" s="85">
        <f t="shared" si="7"/>
        <v>1024</v>
      </c>
      <c r="D39" s="66">
        <f t="shared" si="8"/>
        <v>397</v>
      </c>
      <c r="E39" s="92">
        <v>105</v>
      </c>
      <c r="F39" s="92">
        <v>83</v>
      </c>
      <c r="G39" s="66">
        <v>209</v>
      </c>
      <c r="H39" s="110">
        <v>627</v>
      </c>
      <c r="I39" s="92">
        <v>92</v>
      </c>
      <c r="J39" s="92">
        <v>8</v>
      </c>
    </row>
    <row r="40" spans="2:10" x14ac:dyDescent="0.2">
      <c r="B40" s="108" t="s">
        <v>54</v>
      </c>
      <c r="C40" s="85">
        <f t="shared" si="7"/>
        <v>726</v>
      </c>
      <c r="D40" s="66">
        <f t="shared" si="8"/>
        <v>224</v>
      </c>
      <c r="E40" s="66">
        <v>43</v>
      </c>
      <c r="F40" s="66">
        <v>71</v>
      </c>
      <c r="G40" s="66">
        <v>110</v>
      </c>
      <c r="H40" s="66">
        <v>502</v>
      </c>
      <c r="I40" s="66">
        <v>160</v>
      </c>
      <c r="J40" s="66">
        <v>11</v>
      </c>
    </row>
    <row r="41" spans="2:10" x14ac:dyDescent="0.2">
      <c r="B41" s="108" t="s">
        <v>55</v>
      </c>
      <c r="C41" s="85">
        <f t="shared" si="7"/>
        <v>1144</v>
      </c>
      <c r="D41" s="66">
        <f t="shared" si="8"/>
        <v>354</v>
      </c>
      <c r="E41" s="92">
        <v>92</v>
      </c>
      <c r="F41" s="92">
        <v>99</v>
      </c>
      <c r="G41" s="92">
        <v>163</v>
      </c>
      <c r="H41" s="92">
        <v>790</v>
      </c>
      <c r="I41" s="92">
        <v>158</v>
      </c>
      <c r="J41" s="111">
        <v>11</v>
      </c>
    </row>
    <row r="42" spans="2:10" x14ac:dyDescent="0.2">
      <c r="B42" s="108" t="s">
        <v>63</v>
      </c>
      <c r="C42" s="85">
        <f t="shared" si="7"/>
        <v>2162</v>
      </c>
      <c r="D42" s="66">
        <f t="shared" si="8"/>
        <v>659</v>
      </c>
      <c r="E42" s="110">
        <v>204</v>
      </c>
      <c r="F42" s="110">
        <v>176</v>
      </c>
      <c r="G42" s="66">
        <v>279</v>
      </c>
      <c r="H42" s="92">
        <v>1503</v>
      </c>
      <c r="I42" s="110">
        <v>1026</v>
      </c>
      <c r="J42" s="110">
        <v>48</v>
      </c>
    </row>
    <row r="43" spans="2:10" x14ac:dyDescent="0.2">
      <c r="B43" s="108" t="s">
        <v>214</v>
      </c>
      <c r="C43" s="85">
        <f t="shared" si="7"/>
        <v>1392</v>
      </c>
      <c r="D43" s="66">
        <f t="shared" si="8"/>
        <v>464</v>
      </c>
      <c r="E43" s="66">
        <v>119</v>
      </c>
      <c r="F43" s="66">
        <v>128</v>
      </c>
      <c r="G43" s="92">
        <v>217</v>
      </c>
      <c r="H43" s="92">
        <v>928</v>
      </c>
      <c r="I43" s="66">
        <v>619</v>
      </c>
      <c r="J43" s="66">
        <v>37</v>
      </c>
    </row>
    <row r="44" spans="2:10" x14ac:dyDescent="0.2">
      <c r="B44" s="108"/>
      <c r="C44" s="85"/>
      <c r="G44" s="92"/>
    </row>
    <row r="45" spans="2:10" x14ac:dyDescent="0.2">
      <c r="B45" s="108" t="s">
        <v>56</v>
      </c>
      <c r="C45" s="85">
        <f t="shared" ref="C45:C47" si="9">SUM(D45+H45)</f>
        <v>3019</v>
      </c>
      <c r="D45" s="66">
        <f t="shared" ref="D45:D47" si="10">SUM(E45:G45)</f>
        <v>1003</v>
      </c>
      <c r="E45" s="92">
        <v>259</v>
      </c>
      <c r="F45" s="92">
        <v>290</v>
      </c>
      <c r="G45" s="66">
        <v>454</v>
      </c>
      <c r="H45" s="110">
        <v>2016</v>
      </c>
      <c r="I45" s="92">
        <v>229</v>
      </c>
      <c r="J45" s="111">
        <v>86</v>
      </c>
    </row>
    <row r="46" spans="2:10" x14ac:dyDescent="0.2">
      <c r="B46" s="108" t="s">
        <v>39</v>
      </c>
      <c r="C46" s="85">
        <f t="shared" si="9"/>
        <v>1940</v>
      </c>
      <c r="D46" s="66">
        <f t="shared" si="10"/>
        <v>796</v>
      </c>
      <c r="E46" s="92">
        <v>191</v>
      </c>
      <c r="F46" s="92">
        <v>222</v>
      </c>
      <c r="G46" s="110">
        <v>383</v>
      </c>
      <c r="H46" s="92">
        <v>1144</v>
      </c>
      <c r="I46" s="92">
        <v>134</v>
      </c>
      <c r="J46" s="111">
        <v>20</v>
      </c>
    </row>
    <row r="47" spans="2:10" x14ac:dyDescent="0.2">
      <c r="B47" s="108" t="s">
        <v>57</v>
      </c>
      <c r="C47" s="85">
        <f t="shared" si="9"/>
        <v>613</v>
      </c>
      <c r="D47" s="66">
        <f t="shared" si="10"/>
        <v>167</v>
      </c>
      <c r="E47" s="92">
        <v>42</v>
      </c>
      <c r="F47" s="92">
        <v>47</v>
      </c>
      <c r="G47" s="66">
        <v>78</v>
      </c>
      <c r="H47" s="92">
        <v>446</v>
      </c>
      <c r="I47" s="92">
        <v>105</v>
      </c>
      <c r="J47" s="111">
        <v>20</v>
      </c>
    </row>
    <row r="48" spans="2:10" x14ac:dyDescent="0.2">
      <c r="B48" s="74"/>
      <c r="C48" s="85"/>
      <c r="D48" s="110"/>
      <c r="E48" s="92"/>
      <c r="F48" s="92"/>
      <c r="I48" s="92"/>
      <c r="J48" s="111"/>
    </row>
    <row r="49" spans="1:10" x14ac:dyDescent="0.2">
      <c r="B49" s="108" t="s">
        <v>59</v>
      </c>
      <c r="C49" s="85">
        <f t="shared" ref="C49:C53" si="11">SUM(D49+H49)</f>
        <v>1391</v>
      </c>
      <c r="D49" s="66">
        <f t="shared" ref="D49:D53" si="12">SUM(E49:G49)</f>
        <v>665</v>
      </c>
      <c r="E49" s="66">
        <v>174</v>
      </c>
      <c r="F49" s="66">
        <v>219</v>
      </c>
      <c r="G49" s="66">
        <v>272</v>
      </c>
      <c r="H49" s="66">
        <v>726</v>
      </c>
      <c r="I49" s="66">
        <v>134</v>
      </c>
      <c r="J49" s="66">
        <v>13</v>
      </c>
    </row>
    <row r="50" spans="1:10" x14ac:dyDescent="0.2">
      <c r="B50" s="108" t="s">
        <v>60</v>
      </c>
      <c r="C50" s="85">
        <f t="shared" si="11"/>
        <v>466</v>
      </c>
      <c r="D50" s="66">
        <f t="shared" si="12"/>
        <v>143</v>
      </c>
      <c r="E50" s="110">
        <v>31</v>
      </c>
      <c r="F50" s="110">
        <v>48</v>
      </c>
      <c r="G50" s="92">
        <v>64</v>
      </c>
      <c r="H50" s="92">
        <v>323</v>
      </c>
      <c r="I50" s="110">
        <v>12</v>
      </c>
      <c r="J50" s="110">
        <v>10</v>
      </c>
    </row>
    <row r="51" spans="1:10" x14ac:dyDescent="0.2">
      <c r="B51" s="108" t="s">
        <v>40</v>
      </c>
      <c r="C51" s="85">
        <f t="shared" si="11"/>
        <v>280</v>
      </c>
      <c r="D51" s="66">
        <f t="shared" si="12"/>
        <v>127</v>
      </c>
      <c r="E51" s="92">
        <v>22</v>
      </c>
      <c r="F51" s="92">
        <v>34</v>
      </c>
      <c r="G51" s="92">
        <v>71</v>
      </c>
      <c r="H51" s="92">
        <v>153</v>
      </c>
      <c r="I51" s="92">
        <v>118</v>
      </c>
      <c r="J51" s="92">
        <v>7</v>
      </c>
    </row>
    <row r="52" spans="1:10" x14ac:dyDescent="0.2">
      <c r="B52" s="108" t="s">
        <v>61</v>
      </c>
      <c r="C52" s="85">
        <f t="shared" si="11"/>
        <v>34</v>
      </c>
      <c r="D52" s="66">
        <f t="shared" si="12"/>
        <v>10</v>
      </c>
      <c r="E52" s="92">
        <v>3</v>
      </c>
      <c r="F52" s="92">
        <v>2</v>
      </c>
      <c r="G52" s="66">
        <v>5</v>
      </c>
      <c r="H52" s="92">
        <v>24</v>
      </c>
      <c r="I52" s="92">
        <v>5</v>
      </c>
      <c r="J52" s="332">
        <v>0</v>
      </c>
    </row>
    <row r="53" spans="1:10" x14ac:dyDescent="0.2">
      <c r="B53" s="108" t="s">
        <v>58</v>
      </c>
      <c r="C53" s="85">
        <f t="shared" si="11"/>
        <v>2482</v>
      </c>
      <c r="D53" s="66">
        <f t="shared" si="12"/>
        <v>813</v>
      </c>
      <c r="E53" s="66">
        <v>174</v>
      </c>
      <c r="F53" s="66">
        <v>214</v>
      </c>
      <c r="G53" s="66">
        <v>425</v>
      </c>
      <c r="H53" s="110">
        <v>1669</v>
      </c>
      <c r="I53" s="66">
        <v>106</v>
      </c>
      <c r="J53" s="66">
        <v>27</v>
      </c>
    </row>
    <row r="54" spans="1:10" x14ac:dyDescent="0.2">
      <c r="B54" s="108"/>
      <c r="C54" s="85"/>
      <c r="D54" s="110"/>
      <c r="E54" s="92"/>
      <c r="F54" s="92"/>
      <c r="G54" s="92"/>
      <c r="H54" s="92"/>
      <c r="I54" s="92"/>
      <c r="J54" s="111"/>
    </row>
    <row r="55" spans="1:10" ht="18" thickBot="1" x14ac:dyDescent="0.2">
      <c r="B55" s="79"/>
      <c r="C55" s="112"/>
      <c r="D55" s="79"/>
      <c r="E55" s="79"/>
      <c r="F55" s="79"/>
      <c r="G55" s="79"/>
      <c r="H55" s="79"/>
      <c r="I55" s="79"/>
      <c r="J55" s="79"/>
    </row>
    <row r="56" spans="1:10" x14ac:dyDescent="0.2">
      <c r="C56" s="74" t="s">
        <v>318</v>
      </c>
    </row>
    <row r="60" spans="1:10" x14ac:dyDescent="0.2">
      <c r="A60" s="74"/>
    </row>
  </sheetData>
  <mergeCells count="7">
    <mergeCell ref="B6:J6"/>
    <mergeCell ref="E7:F7"/>
    <mergeCell ref="I8:J8"/>
    <mergeCell ref="D9:D10"/>
    <mergeCell ref="H9:H10"/>
    <mergeCell ref="I9:I10"/>
    <mergeCell ref="J9:J10"/>
  </mergeCells>
  <phoneticPr fontId="2"/>
  <pageMargins left="0.75" right="0.75" top="1" bottom="1" header="0.51200000000000001" footer="0.51200000000000001"/>
  <pageSetup paperSize="9" scale="61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  <pageSetUpPr fitToPage="1"/>
  </sheetPr>
  <dimension ref="A1:I70"/>
  <sheetViews>
    <sheetView view="pageBreakPreview" zoomScale="75" zoomScaleNormal="75" zoomScaleSheetLayoutView="75" workbookViewId="0"/>
  </sheetViews>
  <sheetFormatPr defaultColWidth="13.375" defaultRowHeight="17.25" x14ac:dyDescent="0.15"/>
  <cols>
    <col min="1" max="1" width="13.375" style="66" customWidth="1"/>
    <col min="2" max="2" width="26.125" style="66" customWidth="1"/>
    <col min="3" max="3" width="16.25" style="141" customWidth="1"/>
    <col min="4" max="4" width="1.75" style="66" customWidth="1"/>
    <col min="5" max="5" width="12.125" style="66" customWidth="1"/>
    <col min="6" max="6" width="29" style="66" customWidth="1"/>
    <col min="7" max="9" width="15.875" style="66" customWidth="1"/>
    <col min="10" max="16384" width="13.375" style="66"/>
  </cols>
  <sheetData>
    <row r="1" spans="1:9" x14ac:dyDescent="0.2">
      <c r="A1" s="74"/>
    </row>
    <row r="6" spans="1:9" x14ac:dyDescent="0.2">
      <c r="B6" s="366" t="s">
        <v>532</v>
      </c>
      <c r="C6" s="366"/>
      <c r="D6" s="366"/>
      <c r="E6" s="366"/>
      <c r="F6" s="366"/>
      <c r="G6" s="366"/>
      <c r="H6" s="366"/>
      <c r="I6" s="366"/>
    </row>
    <row r="7" spans="1:9" ht="18" thickBot="1" x14ac:dyDescent="0.2">
      <c r="B7" s="79"/>
      <c r="C7" s="174"/>
      <c r="D7" s="79"/>
      <c r="E7" s="79"/>
      <c r="F7" s="79"/>
      <c r="G7" s="79"/>
      <c r="H7" s="79"/>
      <c r="I7" s="237" t="s">
        <v>314</v>
      </c>
    </row>
    <row r="8" spans="1:9" x14ac:dyDescent="0.15">
      <c r="B8" s="143"/>
      <c r="C8" s="379" t="s">
        <v>500</v>
      </c>
      <c r="D8" s="382" t="s">
        <v>67</v>
      </c>
      <c r="E8" s="383"/>
      <c r="F8" s="384"/>
      <c r="G8" s="144"/>
      <c r="H8" s="102"/>
      <c r="I8" s="102"/>
    </row>
    <row r="9" spans="1:9" x14ac:dyDescent="0.2">
      <c r="B9" s="73"/>
      <c r="C9" s="380"/>
      <c r="D9" s="385"/>
      <c r="E9" s="386"/>
      <c r="F9" s="380"/>
      <c r="G9" s="217" t="s">
        <v>65</v>
      </c>
      <c r="H9" s="108" t="s">
        <v>0</v>
      </c>
      <c r="I9" s="241" t="s">
        <v>66</v>
      </c>
    </row>
    <row r="10" spans="1:9" x14ac:dyDescent="0.2">
      <c r="B10" s="227"/>
      <c r="C10" s="380"/>
      <c r="D10" s="385"/>
      <c r="E10" s="386"/>
      <c r="F10" s="380"/>
      <c r="G10" s="217" t="s">
        <v>68</v>
      </c>
      <c r="H10" s="72" t="s">
        <v>69</v>
      </c>
      <c r="I10" s="178" t="s">
        <v>70</v>
      </c>
    </row>
    <row r="11" spans="1:9" x14ac:dyDescent="0.2">
      <c r="B11" s="73"/>
      <c r="C11" s="381"/>
      <c r="D11" s="370"/>
      <c r="E11" s="387"/>
      <c r="F11" s="381"/>
      <c r="G11" s="149"/>
      <c r="H11" s="246" t="s">
        <v>71</v>
      </c>
      <c r="I11" s="284" t="s">
        <v>72</v>
      </c>
    </row>
    <row r="12" spans="1:9" x14ac:dyDescent="0.15">
      <c r="B12" s="71"/>
      <c r="C12" s="242"/>
      <c r="F12" s="73"/>
      <c r="G12" s="243"/>
      <c r="H12" s="96"/>
      <c r="I12" s="244"/>
    </row>
    <row r="13" spans="1:9" x14ac:dyDescent="0.2">
      <c r="B13" s="113" t="s">
        <v>845</v>
      </c>
      <c r="C13" s="217" t="s">
        <v>327</v>
      </c>
      <c r="E13" s="74" t="s">
        <v>73</v>
      </c>
      <c r="F13" s="113" t="s">
        <v>846</v>
      </c>
      <c r="G13" s="243">
        <v>7063</v>
      </c>
      <c r="H13" s="96">
        <v>5714</v>
      </c>
      <c r="I13" s="244">
        <v>1349</v>
      </c>
    </row>
    <row r="14" spans="1:9" x14ac:dyDescent="0.2">
      <c r="B14" s="74" t="s">
        <v>847</v>
      </c>
      <c r="C14" s="245"/>
      <c r="E14" s="108" t="s">
        <v>77</v>
      </c>
      <c r="F14" s="73"/>
      <c r="G14" s="243">
        <v>6932</v>
      </c>
      <c r="H14" s="96">
        <v>5561</v>
      </c>
      <c r="I14" s="244">
        <v>1371</v>
      </c>
    </row>
    <row r="15" spans="1:9" x14ac:dyDescent="0.2">
      <c r="B15" s="113" t="s">
        <v>848</v>
      </c>
      <c r="C15" s="245"/>
      <c r="E15" s="108" t="s">
        <v>77</v>
      </c>
      <c r="G15" s="243">
        <v>6884</v>
      </c>
      <c r="H15" s="244">
        <v>5521</v>
      </c>
      <c r="I15" s="85">
        <v>1363</v>
      </c>
    </row>
    <row r="16" spans="1:9" x14ac:dyDescent="0.2">
      <c r="B16" s="113" t="s">
        <v>849</v>
      </c>
      <c r="C16" s="243"/>
      <c r="E16" s="108" t="s">
        <v>77</v>
      </c>
      <c r="G16" s="243">
        <v>7865</v>
      </c>
      <c r="H16" s="96">
        <v>6418</v>
      </c>
      <c r="I16" s="85">
        <v>1447</v>
      </c>
    </row>
    <row r="17" spans="2:9" x14ac:dyDescent="0.2">
      <c r="B17" s="120" t="s">
        <v>850</v>
      </c>
      <c r="C17" s="149"/>
      <c r="D17" s="69"/>
      <c r="E17" s="246" t="s">
        <v>77</v>
      </c>
      <c r="F17" s="69"/>
      <c r="G17" s="149">
        <v>7888</v>
      </c>
      <c r="H17" s="291">
        <v>6433</v>
      </c>
      <c r="I17" s="124">
        <v>1455</v>
      </c>
    </row>
    <row r="18" spans="2:9" x14ac:dyDescent="0.2">
      <c r="B18" s="113" t="s">
        <v>845</v>
      </c>
      <c r="C18" s="217" t="s">
        <v>327</v>
      </c>
      <c r="E18" s="74" t="s">
        <v>852</v>
      </c>
      <c r="F18" s="113" t="s">
        <v>501</v>
      </c>
      <c r="G18" s="243">
        <v>28745</v>
      </c>
      <c r="H18" s="96">
        <v>22881</v>
      </c>
      <c r="I18" s="244">
        <v>5864</v>
      </c>
    </row>
    <row r="19" spans="2:9" x14ac:dyDescent="0.2">
      <c r="B19" s="74" t="s">
        <v>847</v>
      </c>
      <c r="C19" s="245"/>
      <c r="E19" s="108" t="s">
        <v>77</v>
      </c>
      <c r="F19" s="73"/>
      <c r="G19" s="243">
        <v>28894</v>
      </c>
      <c r="H19" s="96">
        <v>22797</v>
      </c>
      <c r="I19" s="244">
        <v>6097</v>
      </c>
    </row>
    <row r="20" spans="2:9" x14ac:dyDescent="0.2">
      <c r="B20" s="113" t="s">
        <v>848</v>
      </c>
      <c r="C20" s="245"/>
      <c r="E20" s="108" t="s">
        <v>77</v>
      </c>
      <c r="G20" s="243">
        <v>28585</v>
      </c>
      <c r="H20" s="244">
        <v>22725</v>
      </c>
      <c r="I20" s="85">
        <v>5860</v>
      </c>
    </row>
    <row r="21" spans="2:9" x14ac:dyDescent="0.2">
      <c r="B21" s="113" t="s">
        <v>849</v>
      </c>
      <c r="C21" s="243"/>
      <c r="E21" s="108" t="s">
        <v>77</v>
      </c>
      <c r="G21" s="243">
        <v>28690</v>
      </c>
      <c r="H21" s="96">
        <v>22740</v>
      </c>
      <c r="I21" s="85">
        <v>5950</v>
      </c>
    </row>
    <row r="22" spans="2:9" x14ac:dyDescent="0.2">
      <c r="B22" s="120" t="s">
        <v>850</v>
      </c>
      <c r="C22" s="149"/>
      <c r="D22" s="69"/>
      <c r="E22" s="246" t="s">
        <v>77</v>
      </c>
      <c r="F22" s="69"/>
      <c r="G22" s="149">
        <v>28998</v>
      </c>
      <c r="H22" s="291">
        <v>22998</v>
      </c>
      <c r="I22" s="124">
        <v>6000</v>
      </c>
    </row>
    <row r="23" spans="2:9" x14ac:dyDescent="0.2">
      <c r="B23" s="113" t="s">
        <v>845</v>
      </c>
      <c r="C23" s="217" t="s">
        <v>327</v>
      </c>
      <c r="E23" s="74" t="s">
        <v>502</v>
      </c>
      <c r="F23" s="113" t="s">
        <v>503</v>
      </c>
      <c r="G23" s="243">
        <v>34490</v>
      </c>
      <c r="H23" s="96">
        <v>26488</v>
      </c>
      <c r="I23" s="244">
        <v>8002</v>
      </c>
    </row>
    <row r="24" spans="2:9" x14ac:dyDescent="0.2">
      <c r="B24" s="74" t="s">
        <v>847</v>
      </c>
      <c r="C24" s="245"/>
      <c r="E24" s="108" t="s">
        <v>77</v>
      </c>
      <c r="F24" s="73"/>
      <c r="G24" s="243">
        <v>36017</v>
      </c>
      <c r="H24" s="96">
        <v>27949</v>
      </c>
      <c r="I24" s="244">
        <v>8068</v>
      </c>
    </row>
    <row r="25" spans="2:9" x14ac:dyDescent="0.2">
      <c r="B25" s="113" t="s">
        <v>848</v>
      </c>
      <c r="C25" s="245"/>
      <c r="E25" s="108" t="s">
        <v>77</v>
      </c>
      <c r="G25" s="243">
        <v>36973</v>
      </c>
      <c r="H25" s="244">
        <v>28654</v>
      </c>
      <c r="I25" s="85">
        <v>8319</v>
      </c>
    </row>
    <row r="26" spans="2:9" x14ac:dyDescent="0.2">
      <c r="B26" s="113" t="s">
        <v>849</v>
      </c>
      <c r="C26" s="243"/>
      <c r="E26" s="108" t="s">
        <v>77</v>
      </c>
      <c r="G26" s="243">
        <v>36729</v>
      </c>
      <c r="H26" s="96">
        <v>28538</v>
      </c>
      <c r="I26" s="85">
        <v>8191</v>
      </c>
    </row>
    <row r="27" spans="2:9" x14ac:dyDescent="0.2">
      <c r="B27" s="120" t="s">
        <v>850</v>
      </c>
      <c r="C27" s="149"/>
      <c r="D27" s="69"/>
      <c r="E27" s="108" t="s">
        <v>77</v>
      </c>
      <c r="F27" s="69"/>
      <c r="G27" s="149">
        <v>37395</v>
      </c>
      <c r="H27" s="291">
        <v>28960</v>
      </c>
      <c r="I27" s="124">
        <v>8435</v>
      </c>
    </row>
    <row r="28" spans="2:9" x14ac:dyDescent="0.2">
      <c r="B28" s="113" t="s">
        <v>845</v>
      </c>
      <c r="C28" s="247" t="s">
        <v>853</v>
      </c>
      <c r="D28" s="107"/>
      <c r="E28" s="107" t="s">
        <v>854</v>
      </c>
      <c r="F28" s="71"/>
      <c r="G28" s="243">
        <v>15866</v>
      </c>
      <c r="H28" s="96">
        <v>12550</v>
      </c>
      <c r="I28" s="244">
        <v>3316</v>
      </c>
    </row>
    <row r="29" spans="2:9" x14ac:dyDescent="0.2">
      <c r="B29" s="74" t="s">
        <v>847</v>
      </c>
      <c r="C29" s="245" t="s">
        <v>855</v>
      </c>
      <c r="E29" s="108" t="s">
        <v>77</v>
      </c>
      <c r="F29" s="73"/>
      <c r="G29" s="243">
        <v>16998</v>
      </c>
      <c r="H29" s="96">
        <v>13377</v>
      </c>
      <c r="I29" s="244">
        <v>3621</v>
      </c>
    </row>
    <row r="30" spans="2:9" x14ac:dyDescent="0.2">
      <c r="B30" s="113" t="s">
        <v>848</v>
      </c>
      <c r="C30" s="245"/>
      <c r="E30" s="108" t="s">
        <v>77</v>
      </c>
      <c r="G30" s="243">
        <v>17125</v>
      </c>
      <c r="H30" s="244">
        <v>13532</v>
      </c>
      <c r="I30" s="85">
        <v>3593</v>
      </c>
    </row>
    <row r="31" spans="2:9" x14ac:dyDescent="0.2">
      <c r="B31" s="113" t="s">
        <v>849</v>
      </c>
      <c r="C31" s="243"/>
      <c r="E31" s="108" t="s">
        <v>77</v>
      </c>
      <c r="G31" s="243">
        <v>17615</v>
      </c>
      <c r="H31" s="96">
        <v>13804</v>
      </c>
      <c r="I31" s="85">
        <v>3811</v>
      </c>
    </row>
    <row r="32" spans="2:9" x14ac:dyDescent="0.2">
      <c r="B32" s="120" t="s">
        <v>850</v>
      </c>
      <c r="C32" s="149"/>
      <c r="D32" s="69"/>
      <c r="E32" s="108" t="s">
        <v>77</v>
      </c>
      <c r="F32" s="69"/>
      <c r="G32" s="149">
        <v>18113</v>
      </c>
      <c r="H32" s="291">
        <v>14140</v>
      </c>
      <c r="I32" s="124">
        <v>3973</v>
      </c>
    </row>
    <row r="33" spans="2:9" x14ac:dyDescent="0.2">
      <c r="B33" s="113" t="s">
        <v>845</v>
      </c>
      <c r="C33" s="247" t="s">
        <v>853</v>
      </c>
      <c r="D33" s="107"/>
      <c r="E33" s="125" t="s">
        <v>502</v>
      </c>
      <c r="F33" s="248" t="s">
        <v>504</v>
      </c>
      <c r="G33" s="243">
        <v>40143</v>
      </c>
      <c r="H33" s="96">
        <v>31673</v>
      </c>
      <c r="I33" s="244">
        <v>8470</v>
      </c>
    </row>
    <row r="34" spans="2:9" x14ac:dyDescent="0.2">
      <c r="B34" s="74" t="s">
        <v>847</v>
      </c>
      <c r="C34" s="245" t="s">
        <v>855</v>
      </c>
      <c r="E34" s="108" t="s">
        <v>77</v>
      </c>
      <c r="F34" s="73"/>
      <c r="G34" s="243">
        <v>40310</v>
      </c>
      <c r="H34" s="96">
        <v>31885</v>
      </c>
      <c r="I34" s="244">
        <v>8425</v>
      </c>
    </row>
    <row r="35" spans="2:9" x14ac:dyDescent="0.2">
      <c r="B35" s="113" t="s">
        <v>848</v>
      </c>
      <c r="C35" s="245"/>
      <c r="E35" s="108" t="s">
        <v>77</v>
      </c>
      <c r="G35" s="243">
        <v>39312</v>
      </c>
      <c r="H35" s="244">
        <v>31410</v>
      </c>
      <c r="I35" s="85">
        <v>7902</v>
      </c>
    </row>
    <row r="36" spans="2:9" x14ac:dyDescent="0.2">
      <c r="B36" s="113" t="s">
        <v>849</v>
      </c>
      <c r="C36" s="243"/>
      <c r="E36" s="108" t="s">
        <v>77</v>
      </c>
      <c r="G36" s="243">
        <v>38345</v>
      </c>
      <c r="H36" s="96">
        <v>30484</v>
      </c>
      <c r="I36" s="85">
        <v>7861</v>
      </c>
    </row>
    <row r="37" spans="2:9" x14ac:dyDescent="0.2">
      <c r="B37" s="120" t="s">
        <v>850</v>
      </c>
      <c r="C37" s="243"/>
      <c r="E37" s="108" t="s">
        <v>77</v>
      </c>
      <c r="G37" s="149">
        <v>38899</v>
      </c>
      <c r="H37" s="291">
        <v>30851</v>
      </c>
      <c r="I37" s="124">
        <v>8048</v>
      </c>
    </row>
    <row r="38" spans="2:9" x14ac:dyDescent="0.2">
      <c r="B38" s="113" t="s">
        <v>845</v>
      </c>
      <c r="C38" s="219" t="s">
        <v>328</v>
      </c>
      <c r="D38" s="107"/>
      <c r="E38" s="125" t="s">
        <v>502</v>
      </c>
      <c r="F38" s="248" t="s">
        <v>505</v>
      </c>
      <c r="G38" s="243">
        <v>26723</v>
      </c>
      <c r="H38" s="96">
        <v>21058</v>
      </c>
      <c r="I38" s="244">
        <v>5665</v>
      </c>
    </row>
    <row r="39" spans="2:9" x14ac:dyDescent="0.2">
      <c r="B39" s="74" t="s">
        <v>847</v>
      </c>
      <c r="C39" s="245"/>
      <c r="E39" s="108" t="s">
        <v>77</v>
      </c>
      <c r="F39" s="73"/>
      <c r="G39" s="243">
        <v>26616</v>
      </c>
      <c r="H39" s="96">
        <v>21293</v>
      </c>
      <c r="I39" s="244">
        <v>5323</v>
      </c>
    </row>
    <row r="40" spans="2:9" x14ac:dyDescent="0.2">
      <c r="B40" s="113" t="s">
        <v>848</v>
      </c>
      <c r="C40" s="245"/>
      <c r="E40" s="108" t="s">
        <v>77</v>
      </c>
      <c r="G40" s="243">
        <v>26479</v>
      </c>
      <c r="H40" s="244">
        <v>21130</v>
      </c>
      <c r="I40" s="85">
        <v>5349</v>
      </c>
    </row>
    <row r="41" spans="2:9" x14ac:dyDescent="0.2">
      <c r="B41" s="113" t="s">
        <v>849</v>
      </c>
      <c r="C41" s="243"/>
      <c r="E41" s="108" t="s">
        <v>77</v>
      </c>
      <c r="G41" s="243">
        <v>26485</v>
      </c>
      <c r="H41" s="96">
        <v>21221</v>
      </c>
      <c r="I41" s="85">
        <v>5264</v>
      </c>
    </row>
    <row r="42" spans="2:9" x14ac:dyDescent="0.2">
      <c r="B42" s="120" t="s">
        <v>850</v>
      </c>
      <c r="C42" s="149"/>
      <c r="D42" s="69"/>
      <c r="E42" s="108" t="s">
        <v>77</v>
      </c>
      <c r="F42" s="69"/>
      <c r="G42" s="149">
        <v>26161</v>
      </c>
      <c r="H42" s="291">
        <v>20783</v>
      </c>
      <c r="I42" s="124">
        <v>5378</v>
      </c>
    </row>
    <row r="43" spans="2:9" x14ac:dyDescent="0.2">
      <c r="B43" s="113" t="s">
        <v>845</v>
      </c>
      <c r="C43" s="219" t="s">
        <v>328</v>
      </c>
      <c r="D43" s="107"/>
      <c r="E43" s="125" t="s">
        <v>502</v>
      </c>
      <c r="F43" s="248" t="s">
        <v>506</v>
      </c>
      <c r="G43" s="243">
        <v>41012</v>
      </c>
      <c r="H43" s="96">
        <v>33343</v>
      </c>
      <c r="I43" s="244">
        <v>7669</v>
      </c>
    </row>
    <row r="44" spans="2:9" x14ac:dyDescent="0.2">
      <c r="B44" s="74" t="s">
        <v>847</v>
      </c>
      <c r="C44" s="245"/>
      <c r="E44" s="108" t="s">
        <v>77</v>
      </c>
      <c r="F44" s="73"/>
      <c r="G44" s="243">
        <v>36513</v>
      </c>
      <c r="H44" s="96">
        <v>28809</v>
      </c>
      <c r="I44" s="244">
        <v>7704</v>
      </c>
    </row>
    <row r="45" spans="2:9" x14ac:dyDescent="0.2">
      <c r="B45" s="113" t="s">
        <v>848</v>
      </c>
      <c r="C45" s="245"/>
      <c r="E45" s="108" t="s">
        <v>77</v>
      </c>
      <c r="G45" s="243">
        <v>35976</v>
      </c>
      <c r="H45" s="244">
        <v>28601</v>
      </c>
      <c r="I45" s="85">
        <v>7375</v>
      </c>
    </row>
    <row r="46" spans="2:9" x14ac:dyDescent="0.2">
      <c r="B46" s="113" t="s">
        <v>849</v>
      </c>
      <c r="C46" s="243"/>
      <c r="E46" s="108" t="s">
        <v>77</v>
      </c>
      <c r="G46" s="243">
        <v>36508</v>
      </c>
      <c r="H46" s="96">
        <v>28948</v>
      </c>
      <c r="I46" s="85">
        <v>7560</v>
      </c>
    </row>
    <row r="47" spans="2:9" x14ac:dyDescent="0.2">
      <c r="B47" s="120" t="s">
        <v>850</v>
      </c>
      <c r="C47" s="243"/>
      <c r="E47" s="108" t="s">
        <v>77</v>
      </c>
      <c r="G47" s="149">
        <v>35771</v>
      </c>
      <c r="H47" s="291">
        <v>28320</v>
      </c>
      <c r="I47" s="124">
        <v>7451</v>
      </c>
    </row>
    <row r="48" spans="2:9" x14ac:dyDescent="0.2">
      <c r="B48" s="113" t="s">
        <v>633</v>
      </c>
      <c r="C48" s="219" t="s">
        <v>328</v>
      </c>
      <c r="D48" s="107"/>
      <c r="E48" s="107" t="s">
        <v>78</v>
      </c>
      <c r="F48" s="71"/>
      <c r="G48" s="243">
        <v>11524</v>
      </c>
      <c r="H48" s="96">
        <v>9519</v>
      </c>
      <c r="I48" s="244">
        <v>2005</v>
      </c>
    </row>
    <row r="49" spans="2:9" x14ac:dyDescent="0.2">
      <c r="B49" s="74" t="s">
        <v>652</v>
      </c>
      <c r="C49" s="245"/>
      <c r="E49" s="108" t="s">
        <v>77</v>
      </c>
      <c r="F49" s="73"/>
      <c r="G49" s="243">
        <v>11635</v>
      </c>
      <c r="H49" s="96">
        <v>9611</v>
      </c>
      <c r="I49" s="244">
        <v>2024</v>
      </c>
    </row>
    <row r="50" spans="2:9" x14ac:dyDescent="0.2">
      <c r="B50" s="113" t="s">
        <v>670</v>
      </c>
      <c r="C50" s="245"/>
      <c r="E50" s="108" t="s">
        <v>77</v>
      </c>
      <c r="G50" s="243">
        <v>10888</v>
      </c>
      <c r="H50" s="244">
        <v>9081</v>
      </c>
      <c r="I50" s="85">
        <v>1807</v>
      </c>
    </row>
    <row r="51" spans="2:9" x14ac:dyDescent="0.2">
      <c r="B51" s="113" t="s">
        <v>829</v>
      </c>
      <c r="C51" s="243"/>
      <c r="E51" s="108" t="s">
        <v>77</v>
      </c>
      <c r="G51" s="432" t="s">
        <v>519</v>
      </c>
      <c r="H51" s="433" t="s">
        <v>519</v>
      </c>
      <c r="I51" s="434" t="s">
        <v>519</v>
      </c>
    </row>
    <row r="52" spans="2:9" x14ac:dyDescent="0.2">
      <c r="B52" s="120" t="s">
        <v>851</v>
      </c>
      <c r="C52" s="243"/>
      <c r="E52" s="108" t="s">
        <v>77</v>
      </c>
      <c r="G52" s="435" t="s">
        <v>830</v>
      </c>
      <c r="H52" s="436" t="s">
        <v>830</v>
      </c>
      <c r="I52" s="437" t="s">
        <v>830</v>
      </c>
    </row>
    <row r="53" spans="2:9" x14ac:dyDescent="0.2">
      <c r="B53" s="113" t="s">
        <v>845</v>
      </c>
      <c r="C53" s="219" t="s">
        <v>328</v>
      </c>
      <c r="D53" s="107"/>
      <c r="E53" s="125" t="s">
        <v>74</v>
      </c>
      <c r="F53" s="248" t="s">
        <v>75</v>
      </c>
      <c r="G53" s="243">
        <v>14248</v>
      </c>
      <c r="H53" s="96">
        <v>11584</v>
      </c>
      <c r="I53" s="244">
        <v>2664</v>
      </c>
    </row>
    <row r="54" spans="2:9" x14ac:dyDescent="0.2">
      <c r="B54" s="74" t="s">
        <v>847</v>
      </c>
      <c r="C54" s="245"/>
      <c r="E54" s="108" t="s">
        <v>77</v>
      </c>
      <c r="F54" s="73"/>
      <c r="G54" s="243">
        <v>13780</v>
      </c>
      <c r="H54" s="96">
        <v>11107</v>
      </c>
      <c r="I54" s="244">
        <v>2673</v>
      </c>
    </row>
    <row r="55" spans="2:9" x14ac:dyDescent="0.2">
      <c r="B55" s="113" t="s">
        <v>848</v>
      </c>
      <c r="C55" s="245"/>
      <c r="E55" s="108" t="s">
        <v>77</v>
      </c>
      <c r="G55" s="243">
        <v>8071</v>
      </c>
      <c r="H55" s="244">
        <v>6578</v>
      </c>
      <c r="I55" s="85">
        <v>1493</v>
      </c>
    </row>
    <row r="56" spans="2:9" x14ac:dyDescent="0.2">
      <c r="B56" s="113" t="s">
        <v>849</v>
      </c>
      <c r="C56" s="243"/>
      <c r="E56" s="108" t="s">
        <v>77</v>
      </c>
      <c r="G56" s="243">
        <v>6524</v>
      </c>
      <c r="H56" s="96">
        <v>5303</v>
      </c>
      <c r="I56" s="85">
        <v>1221</v>
      </c>
    </row>
    <row r="57" spans="2:9" x14ac:dyDescent="0.2">
      <c r="B57" s="120" t="s">
        <v>850</v>
      </c>
      <c r="C57" s="243"/>
      <c r="E57" s="108" t="s">
        <v>77</v>
      </c>
      <c r="G57" s="149">
        <v>5143</v>
      </c>
      <c r="H57" s="291">
        <v>1197</v>
      </c>
      <c r="I57" s="124">
        <v>6340</v>
      </c>
    </row>
    <row r="58" spans="2:9" x14ac:dyDescent="0.2">
      <c r="B58" s="113" t="s">
        <v>845</v>
      </c>
      <c r="C58" s="219" t="s">
        <v>328</v>
      </c>
      <c r="D58" s="107"/>
      <c r="E58" s="107" t="s">
        <v>856</v>
      </c>
      <c r="F58" s="71" t="s">
        <v>857</v>
      </c>
      <c r="G58" s="243">
        <v>20105</v>
      </c>
      <c r="H58" s="96">
        <v>17290</v>
      </c>
      <c r="I58" s="244">
        <v>2815</v>
      </c>
    </row>
    <row r="59" spans="2:9" x14ac:dyDescent="0.2">
      <c r="B59" s="74" t="s">
        <v>847</v>
      </c>
      <c r="C59" s="245"/>
      <c r="E59" s="108" t="s">
        <v>77</v>
      </c>
      <c r="F59" s="73"/>
      <c r="G59" s="243">
        <v>19897</v>
      </c>
      <c r="H59" s="96">
        <v>17012</v>
      </c>
      <c r="I59" s="244">
        <v>2885</v>
      </c>
    </row>
    <row r="60" spans="2:9" x14ac:dyDescent="0.2">
      <c r="B60" s="113" t="s">
        <v>848</v>
      </c>
      <c r="C60" s="245"/>
      <c r="E60" s="108" t="s">
        <v>77</v>
      </c>
      <c r="G60" s="243">
        <v>19679</v>
      </c>
      <c r="H60" s="244">
        <v>17042</v>
      </c>
      <c r="I60" s="85">
        <v>2637</v>
      </c>
    </row>
    <row r="61" spans="2:9" x14ac:dyDescent="0.2">
      <c r="B61" s="113" t="s">
        <v>849</v>
      </c>
      <c r="C61" s="243"/>
      <c r="E61" s="108" t="s">
        <v>77</v>
      </c>
      <c r="G61" s="243">
        <v>19049</v>
      </c>
      <c r="H61" s="96">
        <v>16377</v>
      </c>
      <c r="I61" s="85">
        <v>2672</v>
      </c>
    </row>
    <row r="62" spans="2:9" x14ac:dyDescent="0.2">
      <c r="B62" s="120" t="s">
        <v>850</v>
      </c>
      <c r="C62" s="149"/>
      <c r="D62" s="69"/>
      <c r="E62" s="108" t="s">
        <v>77</v>
      </c>
      <c r="F62" s="69"/>
      <c r="G62" s="149">
        <v>18792</v>
      </c>
      <c r="H62" s="291">
        <v>16141</v>
      </c>
      <c r="I62" s="124">
        <v>2651</v>
      </c>
    </row>
    <row r="63" spans="2:9" x14ac:dyDescent="0.2">
      <c r="B63" s="113" t="s">
        <v>845</v>
      </c>
      <c r="C63" s="219" t="s">
        <v>328</v>
      </c>
      <c r="D63" s="107"/>
      <c r="E63" s="107" t="s">
        <v>858</v>
      </c>
      <c r="F63" s="71" t="s">
        <v>859</v>
      </c>
      <c r="G63" s="243">
        <v>14561</v>
      </c>
      <c r="H63" s="96">
        <v>11772</v>
      </c>
      <c r="I63" s="244">
        <v>2789</v>
      </c>
    </row>
    <row r="64" spans="2:9" x14ac:dyDescent="0.2">
      <c r="B64" s="74" t="s">
        <v>847</v>
      </c>
      <c r="C64" s="245"/>
      <c r="E64" s="108" t="s">
        <v>77</v>
      </c>
      <c r="F64" s="73"/>
      <c r="G64" s="243">
        <v>16900</v>
      </c>
      <c r="H64" s="96">
        <v>13769</v>
      </c>
      <c r="I64" s="244">
        <v>3131</v>
      </c>
    </row>
    <row r="65" spans="1:9" x14ac:dyDescent="0.2">
      <c r="B65" s="113" t="s">
        <v>848</v>
      </c>
      <c r="C65" s="245"/>
      <c r="E65" s="108" t="s">
        <v>77</v>
      </c>
      <c r="G65" s="243">
        <v>16886</v>
      </c>
      <c r="H65" s="244">
        <v>14057</v>
      </c>
      <c r="I65" s="85">
        <v>2829</v>
      </c>
    </row>
    <row r="66" spans="1:9" x14ac:dyDescent="0.2">
      <c r="B66" s="74" t="s">
        <v>849</v>
      </c>
      <c r="C66" s="243"/>
      <c r="E66" s="108" t="s">
        <v>77</v>
      </c>
      <c r="G66" s="85">
        <v>17127</v>
      </c>
      <c r="H66" s="244">
        <v>14166</v>
      </c>
      <c r="I66" s="85">
        <v>2961</v>
      </c>
    </row>
    <row r="67" spans="1:9" x14ac:dyDescent="0.2">
      <c r="B67" s="113" t="s">
        <v>850</v>
      </c>
      <c r="C67" s="243"/>
      <c r="D67" s="430"/>
      <c r="E67" s="431" t="s">
        <v>77</v>
      </c>
      <c r="F67" s="430"/>
      <c r="G67" s="85">
        <v>17095</v>
      </c>
      <c r="H67" s="253">
        <v>14090</v>
      </c>
      <c r="I67" s="85">
        <v>3005</v>
      </c>
    </row>
    <row r="68" spans="1:9" ht="18" thickBot="1" x14ac:dyDescent="0.25">
      <c r="B68" s="314"/>
      <c r="C68" s="249"/>
      <c r="D68" s="112"/>
      <c r="E68" s="250"/>
      <c r="F68" s="80"/>
      <c r="G68" s="249"/>
      <c r="H68" s="292"/>
      <c r="I68" s="112"/>
    </row>
    <row r="69" spans="1:9" x14ac:dyDescent="0.2">
      <c r="C69" s="74" t="s">
        <v>507</v>
      </c>
    </row>
    <row r="70" spans="1:9" x14ac:dyDescent="0.2">
      <c r="A70" s="74"/>
    </row>
  </sheetData>
  <mergeCells count="3">
    <mergeCell ref="B6:I6"/>
    <mergeCell ref="C8:C11"/>
    <mergeCell ref="D8:F11"/>
  </mergeCells>
  <phoneticPr fontId="2"/>
  <pageMargins left="0.75" right="0.75" top="1" bottom="1" header="0.51200000000000001" footer="0.51200000000000001"/>
  <pageSetup paperSize="9" scale="66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74B57-8181-4D9C-9ABE-6CEB996A1FEC}">
  <sheetPr>
    <tabColor theme="3"/>
    <pageSetUpPr autoPageBreaks="0" fitToPage="1"/>
  </sheetPr>
  <dimension ref="A1:L67"/>
  <sheetViews>
    <sheetView view="pageBreakPreview" zoomScale="75" zoomScaleNormal="75" zoomScaleSheetLayoutView="75" workbookViewId="0"/>
  </sheetViews>
  <sheetFormatPr defaultColWidth="12.125" defaultRowHeight="17.25" x14ac:dyDescent="0.15"/>
  <cols>
    <col min="1" max="1" width="13.375" style="110" customWidth="1"/>
    <col min="2" max="2" width="15.875" style="110" customWidth="1"/>
    <col min="3" max="11" width="13.75" style="110" customWidth="1"/>
    <col min="12" max="16384" width="12.125" style="110"/>
  </cols>
  <sheetData>
    <row r="1" spans="1:12" x14ac:dyDescent="0.2">
      <c r="A1" s="90"/>
    </row>
    <row r="6" spans="1:12" x14ac:dyDescent="0.2">
      <c r="B6" s="388" t="s">
        <v>79</v>
      </c>
      <c r="C6" s="388"/>
      <c r="D6" s="388"/>
      <c r="E6" s="388"/>
      <c r="F6" s="388"/>
      <c r="G6" s="388"/>
      <c r="H6" s="388"/>
      <c r="I6" s="388"/>
      <c r="J6" s="388"/>
      <c r="K6" s="388"/>
    </row>
    <row r="7" spans="1:12" ht="18" thickBot="1" x14ac:dyDescent="0.25">
      <c r="B7" s="155"/>
      <c r="C7" s="156" t="s">
        <v>80</v>
      </c>
      <c r="D7" s="155"/>
      <c r="E7" s="155"/>
      <c r="F7" s="155"/>
      <c r="G7" s="155"/>
      <c r="H7" s="155"/>
      <c r="I7" s="155"/>
      <c r="J7" s="155"/>
    </row>
    <row r="8" spans="1:12" x14ac:dyDescent="0.2">
      <c r="C8" s="157" t="s">
        <v>81</v>
      </c>
      <c r="D8" s="158"/>
      <c r="E8" s="389" t="s">
        <v>542</v>
      </c>
      <c r="F8" s="390"/>
      <c r="G8" s="391"/>
      <c r="H8" s="389" t="s">
        <v>543</v>
      </c>
      <c r="I8" s="390"/>
      <c r="J8" s="390"/>
    </row>
    <row r="9" spans="1:12" x14ac:dyDescent="0.2">
      <c r="B9" s="159"/>
      <c r="C9" s="160" t="s">
        <v>370</v>
      </c>
      <c r="D9" s="161" t="s">
        <v>307</v>
      </c>
      <c r="E9" s="396" t="s">
        <v>368</v>
      </c>
      <c r="F9" s="396" t="s">
        <v>539</v>
      </c>
      <c r="G9" s="396" t="s">
        <v>540</v>
      </c>
      <c r="H9" s="396" t="s">
        <v>368</v>
      </c>
      <c r="I9" s="396" t="s">
        <v>539</v>
      </c>
      <c r="J9" s="392" t="s">
        <v>540</v>
      </c>
    </row>
    <row r="10" spans="1:12" x14ac:dyDescent="0.2">
      <c r="B10" s="158"/>
      <c r="C10" s="162" t="s">
        <v>294</v>
      </c>
      <c r="D10" s="163" t="s">
        <v>544</v>
      </c>
      <c r="E10" s="397"/>
      <c r="F10" s="397"/>
      <c r="G10" s="397"/>
      <c r="H10" s="397"/>
      <c r="I10" s="397"/>
      <c r="J10" s="393"/>
    </row>
    <row r="11" spans="1:12" x14ac:dyDescent="0.2">
      <c r="C11" s="164"/>
      <c r="D11" s="165" t="s">
        <v>82</v>
      </c>
      <c r="E11" s="165" t="s">
        <v>83</v>
      </c>
      <c r="F11" s="165" t="s">
        <v>84</v>
      </c>
      <c r="G11" s="165" t="s">
        <v>85</v>
      </c>
      <c r="H11" s="165" t="s">
        <v>21</v>
      </c>
      <c r="I11" s="165" t="s">
        <v>86</v>
      </c>
      <c r="J11" s="165" t="s">
        <v>87</v>
      </c>
    </row>
    <row r="12" spans="1:12" s="166" customFormat="1" x14ac:dyDescent="0.2">
      <c r="B12" s="90" t="s">
        <v>520</v>
      </c>
      <c r="C12" s="91" t="s">
        <v>758</v>
      </c>
      <c r="D12" s="92">
        <v>439</v>
      </c>
      <c r="E12" s="92">
        <v>14486</v>
      </c>
      <c r="F12" s="92">
        <v>13505</v>
      </c>
      <c r="G12" s="92">
        <v>3296</v>
      </c>
      <c r="H12" s="167">
        <v>163.30000000000001</v>
      </c>
      <c r="I12" s="167">
        <v>152.30000000000001</v>
      </c>
      <c r="J12" s="92">
        <v>37164</v>
      </c>
      <c r="L12" s="110"/>
    </row>
    <row r="13" spans="1:12" s="166" customFormat="1" x14ac:dyDescent="0.2">
      <c r="B13" s="90" t="s">
        <v>760</v>
      </c>
      <c r="C13" s="91" t="s">
        <v>644</v>
      </c>
      <c r="D13" s="92">
        <v>439</v>
      </c>
      <c r="E13" s="92">
        <v>14257</v>
      </c>
      <c r="F13" s="92">
        <v>12575</v>
      </c>
      <c r="G13" s="92">
        <v>3173</v>
      </c>
      <c r="H13" s="167">
        <v>156.1</v>
      </c>
      <c r="I13" s="167">
        <v>137.69999999999999</v>
      </c>
      <c r="J13" s="92">
        <v>34745</v>
      </c>
      <c r="L13" s="110"/>
    </row>
    <row r="14" spans="1:12" s="166" customFormat="1" x14ac:dyDescent="0.2">
      <c r="B14" s="90" t="s">
        <v>761</v>
      </c>
      <c r="C14" s="91" t="s">
        <v>759</v>
      </c>
      <c r="D14" s="92">
        <v>383</v>
      </c>
      <c r="E14" s="92">
        <v>12423</v>
      </c>
      <c r="F14" s="92">
        <v>7511</v>
      </c>
      <c r="G14" s="92">
        <v>2854</v>
      </c>
      <c r="H14" s="167">
        <v>151.5</v>
      </c>
      <c r="I14" s="167">
        <v>91.6</v>
      </c>
      <c r="J14" s="92">
        <v>34798</v>
      </c>
      <c r="L14" s="110"/>
    </row>
    <row r="15" spans="1:12" s="166" customFormat="1" x14ac:dyDescent="0.15">
      <c r="B15" s="110" t="s">
        <v>762</v>
      </c>
      <c r="C15" s="168" t="s">
        <v>763</v>
      </c>
      <c r="D15" s="110">
        <v>423</v>
      </c>
      <c r="E15" s="110">
        <v>11689</v>
      </c>
      <c r="F15" s="110">
        <v>7263</v>
      </c>
      <c r="G15" s="110">
        <v>1942.7</v>
      </c>
      <c r="H15" s="167">
        <v>168.8</v>
      </c>
      <c r="I15" s="167">
        <v>104.9</v>
      </c>
      <c r="J15" s="92">
        <v>28060</v>
      </c>
      <c r="L15" s="110"/>
    </row>
    <row r="16" spans="1:12" s="166" customFormat="1" x14ac:dyDescent="0.15">
      <c r="B16" s="110" t="s">
        <v>819</v>
      </c>
      <c r="C16" s="168" t="s">
        <v>878</v>
      </c>
      <c r="D16" s="110">
        <v>412</v>
      </c>
      <c r="E16" s="110">
        <v>12735</v>
      </c>
      <c r="F16" s="110">
        <v>9298</v>
      </c>
      <c r="G16" s="110">
        <v>2406</v>
      </c>
      <c r="H16" s="167">
        <v>167.8</v>
      </c>
      <c r="I16" s="167">
        <v>117.9</v>
      </c>
      <c r="J16" s="92">
        <v>30513</v>
      </c>
      <c r="L16" s="110"/>
    </row>
    <row r="17" spans="2:12" ht="18" thickBot="1" x14ac:dyDescent="0.2">
      <c r="B17" s="333" t="s">
        <v>840</v>
      </c>
      <c r="C17" s="334" t="s">
        <v>878</v>
      </c>
      <c r="D17" s="155">
        <v>398</v>
      </c>
      <c r="E17" s="155">
        <v>12522</v>
      </c>
      <c r="F17" s="155">
        <v>9874</v>
      </c>
      <c r="G17" s="155">
        <v>3014</v>
      </c>
      <c r="H17" s="335">
        <v>157.19999999999999</v>
      </c>
      <c r="I17" s="335">
        <v>124</v>
      </c>
      <c r="J17" s="155">
        <v>37842</v>
      </c>
    </row>
    <row r="18" spans="2:12" x14ac:dyDescent="0.2">
      <c r="C18" s="90" t="s">
        <v>310</v>
      </c>
      <c r="G18" s="90"/>
    </row>
    <row r="19" spans="2:12" x14ac:dyDescent="0.2">
      <c r="C19" s="90" t="s">
        <v>88</v>
      </c>
    </row>
    <row r="20" spans="2:12" x14ac:dyDescent="0.2">
      <c r="C20" s="90"/>
    </row>
    <row r="21" spans="2:12" x14ac:dyDescent="0.2">
      <c r="C21" s="90"/>
    </row>
    <row r="22" spans="2:12" ht="18" thickBot="1" x14ac:dyDescent="0.25">
      <c r="B22" s="155"/>
      <c r="C22" s="156" t="s">
        <v>89</v>
      </c>
      <c r="D22" s="155"/>
      <c r="E22" s="155"/>
      <c r="F22" s="155"/>
      <c r="G22" s="155"/>
      <c r="H22" s="155"/>
      <c r="I22" s="155"/>
      <c r="J22" s="155"/>
      <c r="K22" s="155"/>
    </row>
    <row r="23" spans="2:12" x14ac:dyDescent="0.2">
      <c r="C23" s="157" t="s">
        <v>81</v>
      </c>
      <c r="D23" s="164" t="s">
        <v>309</v>
      </c>
      <c r="E23" s="158"/>
      <c r="F23" s="158"/>
      <c r="G23" s="158"/>
      <c r="H23" s="389"/>
      <c r="I23" s="390"/>
      <c r="J23" s="390"/>
      <c r="K23" s="390"/>
    </row>
    <row r="24" spans="2:12" x14ac:dyDescent="0.2">
      <c r="C24" s="169" t="s">
        <v>370</v>
      </c>
      <c r="D24" s="169" t="s">
        <v>308</v>
      </c>
      <c r="E24" s="396" t="s">
        <v>508</v>
      </c>
      <c r="F24" s="396" t="s">
        <v>265</v>
      </c>
      <c r="G24" s="396" t="s">
        <v>509</v>
      </c>
      <c r="H24" s="396" t="s">
        <v>510</v>
      </c>
      <c r="I24" s="396" t="s">
        <v>511</v>
      </c>
      <c r="J24" s="396" t="s">
        <v>512</v>
      </c>
      <c r="K24" s="392" t="s">
        <v>513</v>
      </c>
    </row>
    <row r="25" spans="2:12" x14ac:dyDescent="0.15">
      <c r="B25" s="158"/>
      <c r="C25" s="162" t="s">
        <v>294</v>
      </c>
      <c r="D25" s="170"/>
      <c r="E25" s="397"/>
      <c r="F25" s="397"/>
      <c r="G25" s="397"/>
      <c r="H25" s="397"/>
      <c r="I25" s="397"/>
      <c r="J25" s="397"/>
      <c r="K25" s="393"/>
    </row>
    <row r="26" spans="2:12" x14ac:dyDescent="0.2">
      <c r="C26" s="164"/>
      <c r="D26" s="165" t="s">
        <v>82</v>
      </c>
      <c r="E26" s="165" t="s">
        <v>514</v>
      </c>
      <c r="F26" s="165" t="s">
        <v>514</v>
      </c>
      <c r="G26" s="165" t="s">
        <v>514</v>
      </c>
      <c r="H26" s="165" t="s">
        <v>83</v>
      </c>
      <c r="I26" s="165" t="s">
        <v>84</v>
      </c>
      <c r="J26" s="165" t="s">
        <v>515</v>
      </c>
      <c r="K26" s="165" t="s">
        <v>85</v>
      </c>
    </row>
    <row r="27" spans="2:12" s="166" customFormat="1" x14ac:dyDescent="0.2">
      <c r="B27" s="90" t="s">
        <v>520</v>
      </c>
      <c r="C27" s="91" t="s">
        <v>764</v>
      </c>
      <c r="D27" s="92">
        <v>357</v>
      </c>
      <c r="E27" s="93">
        <v>198</v>
      </c>
      <c r="F27" s="92">
        <v>73</v>
      </c>
      <c r="G27" s="92">
        <v>86</v>
      </c>
      <c r="H27" s="92">
        <v>12739</v>
      </c>
      <c r="I27" s="92">
        <v>1567</v>
      </c>
      <c r="J27" s="92">
        <v>58247</v>
      </c>
      <c r="K27" s="92">
        <v>4666</v>
      </c>
      <c r="L27" s="110"/>
    </row>
    <row r="28" spans="2:12" s="166" customFormat="1" x14ac:dyDescent="0.2">
      <c r="B28" s="90" t="s">
        <v>760</v>
      </c>
      <c r="C28" s="91" t="s">
        <v>765</v>
      </c>
      <c r="D28" s="92">
        <v>362</v>
      </c>
      <c r="E28" s="93">
        <v>200</v>
      </c>
      <c r="F28" s="92">
        <v>79</v>
      </c>
      <c r="G28" s="92">
        <v>83</v>
      </c>
      <c r="H28" s="92">
        <v>10896</v>
      </c>
      <c r="I28" s="92">
        <v>1054</v>
      </c>
      <c r="J28" s="92">
        <v>39353</v>
      </c>
      <c r="K28" s="92">
        <v>3692</v>
      </c>
      <c r="L28" s="110"/>
    </row>
    <row r="29" spans="2:12" s="166" customFormat="1" x14ac:dyDescent="0.2">
      <c r="B29" s="90" t="s">
        <v>761</v>
      </c>
      <c r="C29" s="91" t="s">
        <v>765</v>
      </c>
      <c r="D29" s="92">
        <v>365</v>
      </c>
      <c r="E29" s="93">
        <v>191</v>
      </c>
      <c r="F29" s="92">
        <v>84</v>
      </c>
      <c r="G29" s="92">
        <v>90</v>
      </c>
      <c r="H29" s="92">
        <v>2772</v>
      </c>
      <c r="I29" s="92">
        <v>440</v>
      </c>
      <c r="J29" s="92">
        <v>22576</v>
      </c>
      <c r="K29" s="92">
        <v>1446</v>
      </c>
      <c r="L29" s="110"/>
    </row>
    <row r="30" spans="2:12" x14ac:dyDescent="0.15">
      <c r="B30" s="110" t="s">
        <v>762</v>
      </c>
      <c r="C30" s="168" t="s">
        <v>765</v>
      </c>
      <c r="D30" s="110">
        <v>358</v>
      </c>
      <c r="E30" s="110">
        <v>183</v>
      </c>
      <c r="F30" s="110">
        <v>83</v>
      </c>
      <c r="G30" s="110">
        <v>92</v>
      </c>
      <c r="H30" s="110">
        <v>4221</v>
      </c>
      <c r="I30" s="110">
        <v>584</v>
      </c>
      <c r="J30" s="110">
        <v>32472</v>
      </c>
      <c r="K30" s="110">
        <v>1910</v>
      </c>
    </row>
    <row r="31" spans="2:12" x14ac:dyDescent="0.15">
      <c r="B31" s="159" t="s">
        <v>819</v>
      </c>
      <c r="C31" s="168" t="s">
        <v>820</v>
      </c>
      <c r="D31" s="110">
        <v>356</v>
      </c>
      <c r="E31" s="110">
        <v>176</v>
      </c>
      <c r="F31" s="110">
        <v>85</v>
      </c>
      <c r="G31" s="110">
        <v>95</v>
      </c>
      <c r="H31" s="110">
        <v>6737</v>
      </c>
      <c r="I31" s="110">
        <v>804</v>
      </c>
      <c r="J31" s="110">
        <v>37793</v>
      </c>
      <c r="K31" s="110">
        <v>2498</v>
      </c>
    </row>
    <row r="32" spans="2:12" ht="18" thickBot="1" x14ac:dyDescent="0.2">
      <c r="B32" s="333" t="s">
        <v>840</v>
      </c>
      <c r="C32" s="334" t="s">
        <v>879</v>
      </c>
      <c r="D32" s="155">
        <v>353</v>
      </c>
      <c r="E32" s="155">
        <v>179</v>
      </c>
      <c r="F32" s="155">
        <v>83</v>
      </c>
      <c r="G32" s="155">
        <v>91</v>
      </c>
      <c r="H32" s="155">
        <v>6223</v>
      </c>
      <c r="I32" s="155">
        <v>892</v>
      </c>
      <c r="J32" s="155">
        <v>38201</v>
      </c>
      <c r="K32" s="155">
        <v>2816</v>
      </c>
    </row>
    <row r="33" spans="2:12" x14ac:dyDescent="0.2">
      <c r="C33" s="90" t="s">
        <v>310</v>
      </c>
      <c r="I33" s="92"/>
      <c r="J33" s="92"/>
      <c r="K33" s="92"/>
    </row>
    <row r="34" spans="2:12" x14ac:dyDescent="0.2">
      <c r="C34" s="90" t="s">
        <v>88</v>
      </c>
    </row>
    <row r="35" spans="2:12" x14ac:dyDescent="0.2">
      <c r="C35" s="90"/>
    </row>
    <row r="37" spans="2:12" s="66" customFormat="1" x14ac:dyDescent="0.2">
      <c r="B37" s="366" t="s">
        <v>537</v>
      </c>
      <c r="C37" s="366"/>
      <c r="D37" s="366"/>
      <c r="E37" s="366"/>
      <c r="F37" s="366"/>
      <c r="G37" s="366"/>
      <c r="H37" s="366"/>
      <c r="I37" s="366"/>
      <c r="J37" s="366"/>
      <c r="K37" s="366"/>
    </row>
    <row r="38" spans="2:12" s="66" customFormat="1" ht="18" thickBot="1" x14ac:dyDescent="0.2">
      <c r="B38" s="79"/>
      <c r="C38" s="79"/>
      <c r="D38" s="79"/>
      <c r="E38" s="79"/>
      <c r="F38" s="79"/>
      <c r="G38" s="79"/>
      <c r="H38" s="79"/>
      <c r="I38" s="79"/>
      <c r="J38" s="79"/>
      <c r="K38" s="79"/>
    </row>
    <row r="39" spans="2:12" s="66" customFormat="1" x14ac:dyDescent="0.2">
      <c r="C39" s="121" t="s">
        <v>81</v>
      </c>
      <c r="D39" s="69"/>
      <c r="E39" s="69"/>
      <c r="F39" s="121" t="s">
        <v>81</v>
      </c>
      <c r="G39" s="69"/>
      <c r="H39" s="69"/>
      <c r="I39" s="394" t="s">
        <v>475</v>
      </c>
      <c r="J39" s="395"/>
      <c r="K39" s="395"/>
    </row>
    <row r="40" spans="2:12" s="66" customFormat="1" x14ac:dyDescent="0.2">
      <c r="C40" s="171" t="s">
        <v>287</v>
      </c>
      <c r="D40" s="371" t="s">
        <v>538</v>
      </c>
      <c r="E40" s="371" t="s">
        <v>545</v>
      </c>
      <c r="F40" s="171" t="s">
        <v>546</v>
      </c>
      <c r="G40" s="371" t="s">
        <v>538</v>
      </c>
      <c r="H40" s="371" t="s">
        <v>545</v>
      </c>
      <c r="I40" s="371" t="s">
        <v>368</v>
      </c>
      <c r="J40" s="371" t="s">
        <v>539</v>
      </c>
      <c r="K40" s="369" t="s">
        <v>540</v>
      </c>
    </row>
    <row r="41" spans="2:12" s="66" customFormat="1" x14ac:dyDescent="0.2">
      <c r="B41" s="69"/>
      <c r="C41" s="172" t="s">
        <v>286</v>
      </c>
      <c r="D41" s="372"/>
      <c r="E41" s="372"/>
      <c r="F41" s="284" t="s">
        <v>371</v>
      </c>
      <c r="G41" s="372"/>
      <c r="H41" s="372"/>
      <c r="I41" s="372"/>
      <c r="J41" s="372"/>
      <c r="K41" s="370"/>
    </row>
    <row r="42" spans="2:12" s="66" customFormat="1" x14ac:dyDescent="0.2">
      <c r="C42" s="173"/>
      <c r="F42" s="72" t="s">
        <v>82</v>
      </c>
      <c r="G42" s="72" t="s">
        <v>82</v>
      </c>
      <c r="H42" s="72" t="s">
        <v>82</v>
      </c>
      <c r="I42" s="72" t="s">
        <v>83</v>
      </c>
      <c r="J42" s="72" t="s">
        <v>84</v>
      </c>
      <c r="K42" s="72" t="s">
        <v>85</v>
      </c>
    </row>
    <row r="43" spans="2:12" s="166" customFormat="1" x14ac:dyDescent="0.2">
      <c r="B43" s="90" t="s">
        <v>520</v>
      </c>
      <c r="C43" s="94" t="s">
        <v>766</v>
      </c>
      <c r="D43" s="95" t="s">
        <v>767</v>
      </c>
      <c r="E43" s="96">
        <v>55</v>
      </c>
      <c r="F43" s="66">
        <v>1721</v>
      </c>
      <c r="G43" s="96">
        <v>1666</v>
      </c>
      <c r="H43" s="96">
        <v>55</v>
      </c>
      <c r="I43" s="96">
        <v>37417</v>
      </c>
      <c r="J43" s="96">
        <v>5784</v>
      </c>
      <c r="K43" s="96">
        <v>5449</v>
      </c>
      <c r="L43" s="110"/>
    </row>
    <row r="44" spans="2:12" s="166" customFormat="1" x14ac:dyDescent="0.2">
      <c r="B44" s="90" t="s">
        <v>760</v>
      </c>
      <c r="C44" s="94" t="s">
        <v>645</v>
      </c>
      <c r="D44" s="95" t="s">
        <v>646</v>
      </c>
      <c r="E44" s="96">
        <v>51</v>
      </c>
      <c r="F44" s="66">
        <v>1651</v>
      </c>
      <c r="G44" s="96">
        <v>1600</v>
      </c>
      <c r="H44" s="96">
        <v>51</v>
      </c>
      <c r="I44" s="96">
        <v>35114</v>
      </c>
      <c r="J44" s="96">
        <v>5360</v>
      </c>
      <c r="K44" s="96">
        <v>5085</v>
      </c>
      <c r="L44" s="110"/>
    </row>
    <row r="45" spans="2:12" s="166" customFormat="1" x14ac:dyDescent="0.2">
      <c r="B45" s="90" t="s">
        <v>761</v>
      </c>
      <c r="C45" s="94" t="s">
        <v>768</v>
      </c>
      <c r="D45" s="95" t="s">
        <v>769</v>
      </c>
      <c r="E45" s="96">
        <v>51</v>
      </c>
      <c r="F45" s="66">
        <v>1593</v>
      </c>
      <c r="G45" s="96">
        <v>1542</v>
      </c>
      <c r="H45" s="96">
        <v>51</v>
      </c>
      <c r="I45" s="96">
        <v>23903</v>
      </c>
      <c r="J45" s="96">
        <v>3474</v>
      </c>
      <c r="K45" s="96">
        <v>3476</v>
      </c>
      <c r="L45" s="110"/>
    </row>
    <row r="46" spans="2:12" s="66" customFormat="1" x14ac:dyDescent="0.15">
      <c r="B46" s="66" t="s">
        <v>762</v>
      </c>
      <c r="C46" s="173" t="s">
        <v>770</v>
      </c>
      <c r="D46" s="141" t="s">
        <v>771</v>
      </c>
      <c r="E46" s="66">
        <v>49</v>
      </c>
      <c r="F46" s="66">
        <v>1541</v>
      </c>
      <c r="G46" s="66">
        <v>1492</v>
      </c>
      <c r="H46" s="66">
        <v>49</v>
      </c>
      <c r="I46" s="66">
        <v>26115</v>
      </c>
      <c r="J46" s="66">
        <v>3618</v>
      </c>
      <c r="K46" s="66">
        <v>3686</v>
      </c>
    </row>
    <row r="47" spans="2:12" s="66" customFormat="1" x14ac:dyDescent="0.15">
      <c r="B47" s="73" t="s">
        <v>819</v>
      </c>
      <c r="C47" s="173" t="s">
        <v>821</v>
      </c>
      <c r="D47" s="141" t="s">
        <v>822</v>
      </c>
      <c r="E47" s="66">
        <v>40</v>
      </c>
      <c r="F47" s="66">
        <v>1520</v>
      </c>
      <c r="G47" s="66">
        <v>1480</v>
      </c>
      <c r="H47" s="66">
        <v>40</v>
      </c>
      <c r="I47" s="66">
        <v>25808</v>
      </c>
      <c r="J47" s="66">
        <v>3986</v>
      </c>
      <c r="K47" s="66">
        <v>4066</v>
      </c>
    </row>
    <row r="48" spans="2:12" s="66" customFormat="1" ht="18" thickBot="1" x14ac:dyDescent="0.2">
      <c r="B48" s="79" t="s">
        <v>840</v>
      </c>
      <c r="C48" s="336" t="s">
        <v>880</v>
      </c>
      <c r="D48" s="174" t="s">
        <v>881</v>
      </c>
      <c r="E48" s="79">
        <v>39</v>
      </c>
      <c r="F48" s="79">
        <v>1508</v>
      </c>
      <c r="G48" s="79">
        <v>1469</v>
      </c>
      <c r="H48" s="79">
        <v>39</v>
      </c>
      <c r="I48" s="79">
        <v>26565</v>
      </c>
      <c r="J48" s="79">
        <v>4064</v>
      </c>
      <c r="K48" s="79">
        <v>4486</v>
      </c>
    </row>
    <row r="49" spans="2:12" s="66" customFormat="1" x14ac:dyDescent="0.2">
      <c r="C49" s="90" t="s">
        <v>288</v>
      </c>
    </row>
    <row r="50" spans="2:12" s="66" customFormat="1" x14ac:dyDescent="0.2">
      <c r="C50" s="66" t="s">
        <v>293</v>
      </c>
      <c r="G50" s="74"/>
    </row>
    <row r="51" spans="2:12" s="66" customFormat="1" x14ac:dyDescent="0.2">
      <c r="C51" s="74" t="s">
        <v>547</v>
      </c>
      <c r="G51" s="74"/>
    </row>
    <row r="52" spans="2:12" s="66" customFormat="1" x14ac:dyDescent="0.2">
      <c r="C52" s="74"/>
      <c r="G52" s="74"/>
    </row>
    <row r="54" spans="2:12" x14ac:dyDescent="0.2">
      <c r="B54" s="388" t="s">
        <v>91</v>
      </c>
      <c r="C54" s="388"/>
      <c r="D54" s="388"/>
      <c r="E54" s="388"/>
      <c r="F54" s="388"/>
      <c r="G54" s="388"/>
      <c r="H54" s="388"/>
      <c r="I54" s="388"/>
      <c r="J54" s="388"/>
      <c r="K54" s="388"/>
    </row>
    <row r="55" spans="2:12" ht="18" thickBot="1" x14ac:dyDescent="0.2">
      <c r="B55" s="155"/>
      <c r="C55" s="155"/>
      <c r="D55" s="155"/>
      <c r="E55" s="155"/>
      <c r="F55" s="155"/>
      <c r="G55" s="155"/>
      <c r="H55" s="155"/>
      <c r="I55" s="155"/>
      <c r="J55" s="155"/>
      <c r="K55" s="155"/>
    </row>
    <row r="56" spans="2:12" x14ac:dyDescent="0.2">
      <c r="C56" s="389" t="s">
        <v>548</v>
      </c>
      <c r="D56" s="390"/>
      <c r="E56" s="390"/>
      <c r="F56" s="390"/>
      <c r="G56" s="390"/>
      <c r="H56" s="391"/>
      <c r="I56" s="389" t="s">
        <v>549</v>
      </c>
      <c r="J56" s="390"/>
      <c r="K56" s="390"/>
    </row>
    <row r="57" spans="2:12" x14ac:dyDescent="0.2">
      <c r="C57" s="169" t="s">
        <v>541</v>
      </c>
      <c r="D57" s="158"/>
      <c r="E57" s="158"/>
      <c r="F57" s="392" t="s">
        <v>94</v>
      </c>
      <c r="G57" s="158"/>
      <c r="H57" s="158"/>
      <c r="I57" s="392" t="s">
        <v>550</v>
      </c>
      <c r="J57" s="158"/>
      <c r="K57" s="158"/>
    </row>
    <row r="58" spans="2:12" x14ac:dyDescent="0.2">
      <c r="B58" s="158"/>
      <c r="C58" s="175" t="s">
        <v>371</v>
      </c>
      <c r="D58" s="176" t="s">
        <v>92</v>
      </c>
      <c r="E58" s="176" t="s">
        <v>93</v>
      </c>
      <c r="F58" s="393"/>
      <c r="G58" s="176" t="s">
        <v>92</v>
      </c>
      <c r="H58" s="176" t="s">
        <v>93</v>
      </c>
      <c r="I58" s="393"/>
      <c r="J58" s="175" t="s">
        <v>95</v>
      </c>
      <c r="K58" s="175" t="s">
        <v>96</v>
      </c>
    </row>
    <row r="59" spans="2:12" x14ac:dyDescent="0.2">
      <c r="C59" s="164"/>
      <c r="F59" s="165" t="s">
        <v>82</v>
      </c>
      <c r="G59" s="165" t="s">
        <v>82</v>
      </c>
      <c r="H59" s="165" t="s">
        <v>82</v>
      </c>
      <c r="I59" s="165" t="s">
        <v>551</v>
      </c>
      <c r="J59" s="165" t="s">
        <v>551</v>
      </c>
      <c r="K59" s="165" t="s">
        <v>551</v>
      </c>
    </row>
    <row r="60" spans="2:12" s="166" customFormat="1" x14ac:dyDescent="0.2">
      <c r="B60" s="90" t="s">
        <v>520</v>
      </c>
      <c r="C60" s="97">
        <v>691</v>
      </c>
      <c r="D60" s="92">
        <v>616</v>
      </c>
      <c r="E60" s="93">
        <v>75</v>
      </c>
      <c r="F60" s="93">
        <v>10215</v>
      </c>
      <c r="G60" s="92">
        <v>8410</v>
      </c>
      <c r="H60" s="92">
        <v>1805</v>
      </c>
      <c r="I60" s="98">
        <v>31653</v>
      </c>
      <c r="J60" s="98">
        <v>21994</v>
      </c>
      <c r="K60" s="98">
        <v>9659</v>
      </c>
      <c r="L60" s="110"/>
    </row>
    <row r="61" spans="2:12" s="166" customFormat="1" x14ac:dyDescent="0.2">
      <c r="B61" s="90" t="s">
        <v>760</v>
      </c>
      <c r="C61" s="97">
        <v>710</v>
      </c>
      <c r="D61" s="92">
        <v>631</v>
      </c>
      <c r="E61" s="93">
        <v>79</v>
      </c>
      <c r="F61" s="93">
        <v>10512</v>
      </c>
      <c r="G61" s="92">
        <v>8498</v>
      </c>
      <c r="H61" s="92">
        <v>2014</v>
      </c>
      <c r="I61" s="98" t="s">
        <v>519</v>
      </c>
      <c r="J61" s="98" t="s">
        <v>519</v>
      </c>
      <c r="K61" s="98" t="s">
        <v>519</v>
      </c>
      <c r="L61" s="110"/>
    </row>
    <row r="62" spans="2:12" s="166" customFormat="1" x14ac:dyDescent="0.2">
      <c r="B62" s="90" t="s">
        <v>772</v>
      </c>
      <c r="C62" s="97">
        <v>713</v>
      </c>
      <c r="D62" s="92">
        <v>633</v>
      </c>
      <c r="E62" s="93">
        <v>80</v>
      </c>
      <c r="F62" s="93">
        <v>10674</v>
      </c>
      <c r="G62" s="92">
        <v>8661</v>
      </c>
      <c r="H62" s="92">
        <v>2013</v>
      </c>
      <c r="I62" s="98" t="s">
        <v>519</v>
      </c>
      <c r="J62" s="98" t="s">
        <v>519</v>
      </c>
      <c r="K62" s="98" t="s">
        <v>519</v>
      </c>
      <c r="L62" s="110"/>
    </row>
    <row r="63" spans="2:12" x14ac:dyDescent="0.15">
      <c r="B63" s="110" t="s">
        <v>773</v>
      </c>
      <c r="C63" s="164">
        <v>710</v>
      </c>
      <c r="D63" s="110">
        <v>633</v>
      </c>
      <c r="E63" s="110">
        <v>77</v>
      </c>
      <c r="F63" s="110">
        <v>10594</v>
      </c>
      <c r="G63" s="110">
        <v>8559</v>
      </c>
      <c r="H63" s="110">
        <v>2035</v>
      </c>
      <c r="I63" s="98" t="s">
        <v>519</v>
      </c>
      <c r="J63" s="98" t="s">
        <v>519</v>
      </c>
      <c r="K63" s="98" t="s">
        <v>519</v>
      </c>
    </row>
    <row r="64" spans="2:12" x14ac:dyDescent="0.15">
      <c r="B64" s="159" t="s">
        <v>823</v>
      </c>
      <c r="C64" s="164">
        <v>713</v>
      </c>
      <c r="D64" s="110">
        <v>636</v>
      </c>
      <c r="E64" s="110">
        <v>77</v>
      </c>
      <c r="F64" s="110">
        <v>10535</v>
      </c>
      <c r="G64" s="110">
        <v>8507</v>
      </c>
      <c r="H64" s="110">
        <v>2028</v>
      </c>
      <c r="I64" s="98" t="s">
        <v>519</v>
      </c>
      <c r="J64" s="98" t="s">
        <v>519</v>
      </c>
      <c r="K64" s="98" t="s">
        <v>519</v>
      </c>
    </row>
    <row r="65" spans="1:11" ht="18" thickBot="1" x14ac:dyDescent="0.2">
      <c r="B65" s="333" t="s">
        <v>882</v>
      </c>
      <c r="C65" s="177">
        <v>711</v>
      </c>
      <c r="D65" s="155">
        <v>634</v>
      </c>
      <c r="E65" s="155">
        <v>77</v>
      </c>
      <c r="F65" s="155">
        <v>10381</v>
      </c>
      <c r="G65" s="155">
        <v>8363</v>
      </c>
      <c r="H65" s="155">
        <v>2018</v>
      </c>
      <c r="I65" s="337" t="s">
        <v>519</v>
      </c>
      <c r="J65" s="337" t="s">
        <v>519</v>
      </c>
      <c r="K65" s="337" t="s">
        <v>519</v>
      </c>
    </row>
    <row r="66" spans="1:11" x14ac:dyDescent="0.2">
      <c r="C66" s="90" t="s">
        <v>311</v>
      </c>
    </row>
    <row r="67" spans="1:11" x14ac:dyDescent="0.2">
      <c r="A67" s="90"/>
      <c r="C67" s="74" t="s">
        <v>373</v>
      </c>
    </row>
  </sheetData>
  <mergeCells count="31">
    <mergeCell ref="B6:K6"/>
    <mergeCell ref="E8:G8"/>
    <mergeCell ref="H8:J8"/>
    <mergeCell ref="E9:E10"/>
    <mergeCell ref="F9:F10"/>
    <mergeCell ref="G9:G10"/>
    <mergeCell ref="H9:H10"/>
    <mergeCell ref="I9:I10"/>
    <mergeCell ref="J9:J10"/>
    <mergeCell ref="H23:K23"/>
    <mergeCell ref="E24:E25"/>
    <mergeCell ref="F24:F25"/>
    <mergeCell ref="G24:G25"/>
    <mergeCell ref="H24:H25"/>
    <mergeCell ref="I24:I25"/>
    <mergeCell ref="J24:J25"/>
    <mergeCell ref="K24:K25"/>
    <mergeCell ref="B37:K37"/>
    <mergeCell ref="I39:K39"/>
    <mergeCell ref="D40:D41"/>
    <mergeCell ref="E40:E41"/>
    <mergeCell ref="G40:G41"/>
    <mergeCell ref="H40:H41"/>
    <mergeCell ref="I40:I41"/>
    <mergeCell ref="J40:J41"/>
    <mergeCell ref="K40:K41"/>
    <mergeCell ref="B54:K54"/>
    <mergeCell ref="C56:H56"/>
    <mergeCell ref="I56:K56"/>
    <mergeCell ref="F57:F58"/>
    <mergeCell ref="I57:I58"/>
  </mergeCells>
  <phoneticPr fontId="2"/>
  <pageMargins left="0.74803149606299213" right="0.55118110236220474" top="0.82677165354330717" bottom="0.59055118110236227" header="0.51181102362204722" footer="0.51181102362204722"/>
  <pageSetup paperSize="9" scale="6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23</vt:i4>
      </vt:variant>
    </vt:vector>
  </HeadingPairs>
  <TitlesOfParts>
    <vt:vector size="46" baseType="lpstr">
      <vt:lpstr>L01</vt:lpstr>
      <vt:lpstr>L02 </vt:lpstr>
      <vt:lpstr>L02続き </vt:lpstr>
      <vt:lpstr>L02続き(2)</vt:lpstr>
      <vt:lpstr>L02続き(3)</vt:lpstr>
      <vt:lpstr>L03 </vt:lpstr>
      <vt:lpstr>L04  </vt:lpstr>
      <vt:lpstr>L05 </vt:lpstr>
      <vt:lpstr>L06AB-L08 </vt:lpstr>
      <vt:lpstr>L09 </vt:lpstr>
      <vt:lpstr>L10AB</vt:lpstr>
      <vt:lpstr>L11A </vt:lpstr>
      <vt:lpstr>L11B</vt:lpstr>
      <vt:lpstr>L12AB </vt:lpstr>
      <vt:lpstr>L13-L14AB </vt:lpstr>
      <vt:lpstr>L14C </vt:lpstr>
      <vt:lpstr>L15A  </vt:lpstr>
      <vt:lpstr>L15B  </vt:lpstr>
      <vt:lpstr>L15B 続き  </vt:lpstr>
      <vt:lpstr>L15C  </vt:lpstr>
      <vt:lpstr>L16-L17  </vt:lpstr>
      <vt:lpstr>L18AB </vt:lpstr>
      <vt:lpstr>L19 </vt:lpstr>
      <vt:lpstr>'L01'!Print_Area</vt:lpstr>
      <vt:lpstr>'L02 '!Print_Area</vt:lpstr>
      <vt:lpstr>'L02続き '!Print_Area</vt:lpstr>
      <vt:lpstr>'L02続き(2)'!Print_Area</vt:lpstr>
      <vt:lpstr>'L02続き(3)'!Print_Area</vt:lpstr>
      <vt:lpstr>'L03 '!Print_Area</vt:lpstr>
      <vt:lpstr>'L04  '!Print_Area</vt:lpstr>
      <vt:lpstr>'L05 '!Print_Area</vt:lpstr>
      <vt:lpstr>'L06AB-L08 '!Print_Area</vt:lpstr>
      <vt:lpstr>'L09 '!Print_Area</vt:lpstr>
      <vt:lpstr>L10AB!Print_Area</vt:lpstr>
      <vt:lpstr>'L11A '!Print_Area</vt:lpstr>
      <vt:lpstr>L11B!Print_Area</vt:lpstr>
      <vt:lpstr>'L12AB '!Print_Area</vt:lpstr>
      <vt:lpstr>'L13-L14AB '!Print_Area</vt:lpstr>
      <vt:lpstr>'L14C '!Print_Area</vt:lpstr>
      <vt:lpstr>'L15A  '!Print_Area</vt:lpstr>
      <vt:lpstr>'L15B  '!Print_Area</vt:lpstr>
      <vt:lpstr>'L15B 続き  '!Print_Area</vt:lpstr>
      <vt:lpstr>'L15C  '!Print_Area</vt:lpstr>
      <vt:lpstr>'L16-L17  '!Print_Area</vt:lpstr>
      <vt:lpstr>'L18AB '!Print_Area</vt:lpstr>
      <vt:lpstr>'L19 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034215</dc:creator>
  <cp:lastModifiedBy>和田 俊介</cp:lastModifiedBy>
  <cp:lastPrinted>2026-02-17T05:30:55Z</cp:lastPrinted>
  <dcterms:created xsi:type="dcterms:W3CDTF">2006-04-24T05:17:06Z</dcterms:created>
  <dcterms:modified xsi:type="dcterms:W3CDTF">2026-02-17T05:42:24Z</dcterms:modified>
</cp:coreProperties>
</file>