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3行政班\◇選管関係\01_各種選挙\02県議会議員選挙\補欠選挙\R8橋本市補選\20_投・開票速報\07資料提供\投票・開票結果\"/>
    </mc:Choice>
  </mc:AlternateContent>
  <xr:revisionPtr revIDLastSave="0" documentId="13_ncr:1_{9A928B13-EF0A-4987-8389-5AFD325C9584}" xr6:coauthVersionLast="47" xr6:coauthVersionMax="47" xr10:uidLastSave="{00000000-0000-0000-0000-000000000000}"/>
  <workbookProtection lockStructure="1"/>
  <bookViews>
    <workbookView xWindow="-120" yWindow="-120" windowWidth="29040" windowHeight="15720" tabRatio="806" firstSheet="6" activeTab="9" xr2:uid="{00000000-000D-0000-FFFF-FFFF00000000}"/>
  </bookViews>
  <sheets>
    <sheet name="基本情報" sheetId="5" r:id="rId1"/>
    <sheet name="当日有権（前日用）" sheetId="1" r:id="rId2"/>
    <sheet name="当日有権（期日用）" sheetId="2" r:id="rId3"/>
    <sheet name="投票状況10" sheetId="3" r:id="rId4"/>
    <sheet name="投票状況11" sheetId="11" r:id="rId5"/>
    <sheet name="投票状況14" sheetId="12" r:id="rId6"/>
    <sheet name="投票状況16" sheetId="13" r:id="rId7"/>
    <sheet name="投票状況18" sheetId="14" r:id="rId8"/>
    <sheet name="投票状況19" sheetId="15" r:id="rId9"/>
    <sheet name="投票結果" sheetId="4" r:id="rId10"/>
  </sheets>
  <definedNames>
    <definedName name="\P" localSheetId="0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>#REF!</definedName>
    <definedName name="_xlnm.Print_Area" localSheetId="9">投票結果!$A$1:$AG$34</definedName>
    <definedName name="_xlnm.Print_Area" localSheetId="3">投票状況10!$A$1:$AG$31</definedName>
    <definedName name="_xlnm.Print_Area" localSheetId="4">投票状況11!$A$1:$AG$31</definedName>
    <definedName name="_xlnm.Print_Area" localSheetId="5">投票状況14!$A$1:$AG$31</definedName>
    <definedName name="_xlnm.Print_Area" localSheetId="6">投票状況16!$A$1:$AG$31</definedName>
    <definedName name="_xlnm.Print_Area" localSheetId="7">投票状況18!$A$1:$AG$31</definedName>
    <definedName name="_xlnm.Print_Area" localSheetId="8">投票状況19!$A$1:$AG$31</definedName>
    <definedName name="_xlnm.Print_Area" localSheetId="2">'当日有権（期日用）'!$A$1:$AG$27</definedName>
    <definedName name="_xlnm.Print_Area" localSheetId="1">'当日有権（前日用）'!$A$1:$AG$16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4" l="1"/>
  <c r="Q32" i="4"/>
  <c r="G32" i="4"/>
  <c r="B32" i="4"/>
  <c r="AA28" i="4"/>
  <c r="L28" i="4"/>
  <c r="V31" i="15"/>
  <c r="Q31" i="15"/>
  <c r="AA27" i="15"/>
  <c r="AA31" i="15" s="1"/>
  <c r="L27" i="15"/>
  <c r="V31" i="14"/>
  <c r="Q31" i="14"/>
  <c r="AA27" i="14"/>
  <c r="AA31" i="14" s="1"/>
  <c r="L27" i="14"/>
  <c r="V31" i="13"/>
  <c r="Q31" i="13"/>
  <c r="AA27" i="13"/>
  <c r="AA31" i="13" s="1"/>
  <c r="L27" i="13"/>
  <c r="V31" i="12"/>
  <c r="Q31" i="12"/>
  <c r="AA27" i="12"/>
  <c r="AA31" i="12" s="1"/>
  <c r="L27" i="12"/>
  <c r="V31" i="11"/>
  <c r="Q31" i="11"/>
  <c r="AA27" i="11"/>
  <c r="AA31" i="11" s="1"/>
  <c r="L27" i="11"/>
  <c r="V31" i="3"/>
  <c r="Q31" i="3"/>
  <c r="AA27" i="3"/>
  <c r="AA31" i="3" s="1"/>
  <c r="L27" i="3"/>
  <c r="V27" i="2"/>
  <c r="Q27" i="2"/>
  <c r="L23" i="2"/>
  <c r="AA27" i="2" s="1"/>
  <c r="A9" i="4"/>
  <c r="A9" i="15"/>
  <c r="A9" i="14"/>
  <c r="A9" i="13"/>
  <c r="A9" i="12"/>
  <c r="A9" i="11"/>
  <c r="A9" i="3"/>
  <c r="A9" i="2"/>
  <c r="A9" i="1"/>
  <c r="L32" i="4" l="1"/>
  <c r="AA32" i="4"/>
  <c r="AI16" i="4"/>
  <c r="AI12" i="4"/>
  <c r="N23" i="4"/>
  <c r="N22" i="4"/>
  <c r="N21" i="4"/>
  <c r="D20" i="4"/>
  <c r="L16" i="4"/>
  <c r="T16" i="4" s="1"/>
  <c r="L12" i="4"/>
  <c r="AB12" i="4" s="1"/>
  <c r="AI12" i="15"/>
  <c r="AJ12" i="15" s="1"/>
  <c r="AI13" i="15"/>
  <c r="AJ13" i="15" s="1"/>
  <c r="L14" i="15"/>
  <c r="D13" i="15"/>
  <c r="AB13" i="15" s="1"/>
  <c r="D12" i="15"/>
  <c r="G6" i="15"/>
  <c r="G5" i="15"/>
  <c r="AI13" i="14"/>
  <c r="AI12" i="14"/>
  <c r="L14" i="14"/>
  <c r="AJ13" i="14"/>
  <c r="D13" i="14"/>
  <c r="AB13" i="14" s="1"/>
  <c r="AJ12" i="14"/>
  <c r="D12" i="14"/>
  <c r="G6" i="14"/>
  <c r="G5" i="14"/>
  <c r="AI13" i="13"/>
  <c r="AI12" i="13"/>
  <c r="AJ12" i="13" s="1"/>
  <c r="L14" i="13"/>
  <c r="AJ13" i="13"/>
  <c r="D13" i="13"/>
  <c r="AB13" i="13" s="1"/>
  <c r="D12" i="13"/>
  <c r="AB12" i="13" s="1"/>
  <c r="G6" i="13"/>
  <c r="G5" i="13"/>
  <c r="AI13" i="12"/>
  <c r="AI12" i="12"/>
  <c r="AJ12" i="12" s="1"/>
  <c r="L14" i="12"/>
  <c r="AI14" i="13" s="1"/>
  <c r="AJ13" i="12"/>
  <c r="D13" i="12"/>
  <c r="AB13" i="12" s="1"/>
  <c r="D12" i="12"/>
  <c r="G6" i="12"/>
  <c r="G5" i="12"/>
  <c r="AI13" i="11"/>
  <c r="AJ13" i="11" s="1"/>
  <c r="AI12" i="11"/>
  <c r="AJ12" i="11" s="1"/>
  <c r="L14" i="11"/>
  <c r="AI14" i="12" s="1"/>
  <c r="D13" i="11"/>
  <c r="AB13" i="11" s="1"/>
  <c r="D12" i="11"/>
  <c r="G6" i="11"/>
  <c r="G5" i="11"/>
  <c r="D14" i="12" l="1"/>
  <c r="AB14" i="12" s="1"/>
  <c r="AJ14" i="13"/>
  <c r="D14" i="14"/>
  <c r="AB14" i="14" s="1"/>
  <c r="D14" i="15"/>
  <c r="AB14" i="15" s="1"/>
  <c r="AB16" i="4"/>
  <c r="AJ16" i="4"/>
  <c r="T12" i="4"/>
  <c r="L20" i="4"/>
  <c r="AJ12" i="4"/>
  <c r="AI14" i="15"/>
  <c r="AJ14" i="15" s="1"/>
  <c r="AI14" i="14"/>
  <c r="AJ14" i="14" s="1"/>
  <c r="AI20" i="4"/>
  <c r="AJ14" i="12"/>
  <c r="D14" i="11"/>
  <c r="AB14" i="11" s="1"/>
  <c r="AB12" i="15"/>
  <c r="AB12" i="14"/>
  <c r="D14" i="13"/>
  <c r="AB14" i="13" s="1"/>
  <c r="AB12" i="12"/>
  <c r="AB12" i="11"/>
  <c r="L14" i="3"/>
  <c r="AI14" i="11" s="1"/>
  <c r="AJ14" i="11" s="1"/>
  <c r="D13" i="3"/>
  <c r="AB13" i="3" s="1"/>
  <c r="D12" i="3"/>
  <c r="G6" i="3"/>
  <c r="G5" i="3"/>
  <c r="G6" i="4"/>
  <c r="G5" i="4"/>
  <c r="AH13" i="2"/>
  <c r="AH12" i="2"/>
  <c r="AI12" i="2" s="1"/>
  <c r="D14" i="2"/>
  <c r="D14" i="1"/>
  <c r="AH14" i="2" s="1"/>
  <c r="AI13" i="2"/>
  <c r="G6" i="2"/>
  <c r="G5" i="2"/>
  <c r="G6" i="1"/>
  <c r="G5" i="1"/>
  <c r="D14" i="3" l="1"/>
  <c r="AB14" i="3" s="1"/>
  <c r="AJ20" i="4"/>
  <c r="T20" i="4"/>
  <c r="AB20" i="4"/>
  <c r="AI14" i="2"/>
  <c r="AB12" i="3"/>
</calcChain>
</file>

<file path=xl/sharedStrings.xml><?xml version="1.0" encoding="utf-8"?>
<sst xmlns="http://schemas.openxmlformats.org/spreadsheetml/2006/main" count="432" uniqueCount="68">
  <si>
    <t>第３号様式その１</t>
    <rPh sb="0" eb="1">
      <t>ダイ</t>
    </rPh>
    <rPh sb="2" eb="3">
      <t>ゴウ</t>
    </rPh>
    <rPh sb="3" eb="5">
      <t>ヨウシキ</t>
    </rPh>
    <phoneticPr fontId="3"/>
  </si>
  <si>
    <t>市町村コード</t>
    <rPh sb="0" eb="1">
      <t>シク</t>
    </rPh>
    <rPh sb="1" eb="3">
      <t>チョウソン</t>
    </rPh>
    <phoneticPr fontId="3"/>
  </si>
  <si>
    <t>期日前日</t>
    <rPh sb="0" eb="2">
      <t>キジツ</t>
    </rPh>
    <rPh sb="2" eb="4">
      <t>ゼンジツ</t>
    </rPh>
    <phoneticPr fontId="3"/>
  </si>
  <si>
    <t>市町村名</t>
    <rPh sb="0" eb="1">
      <t>シク</t>
    </rPh>
    <rPh sb="1" eb="3">
      <t>チョウソン</t>
    </rPh>
    <rPh sb="3" eb="4">
      <t>メイ</t>
    </rPh>
    <phoneticPr fontId="3"/>
  </si>
  <si>
    <t>１７</t>
    <phoneticPr fontId="3"/>
  </si>
  <si>
    <t>時</t>
    <rPh sb="0" eb="1">
      <t>トキ</t>
    </rPh>
    <phoneticPr fontId="3"/>
  </si>
  <si>
    <t>００</t>
    <phoneticPr fontId="3"/>
  </si>
  <si>
    <t>分現在</t>
    <rPh sb="0" eb="1">
      <t>フン</t>
    </rPh>
    <rPh sb="1" eb="3">
      <t>ゲンザイ</t>
    </rPh>
    <phoneticPr fontId="3"/>
  </si>
  <si>
    <t>当 日 有 権 者 数 報 告 （前日報告）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rPh sb="12" eb="13">
      <t>ホウ</t>
    </rPh>
    <rPh sb="14" eb="15">
      <t>コク</t>
    </rPh>
    <rPh sb="17" eb="19">
      <t>ゼンジツ</t>
    </rPh>
    <rPh sb="19" eb="21">
      <t>ホウコク</t>
    </rPh>
    <phoneticPr fontId="3"/>
  </si>
  <si>
    <t>区分</t>
    <rPh sb="0" eb="2">
      <t>クブン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</si>
  <si>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</si>
  <si>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投票者数</t>
    <rPh sb="0" eb="2">
      <t>トウヒョウ</t>
    </rPh>
    <rPh sb="2" eb="3">
      <t>ユウケンシャ</t>
    </rPh>
    <rPh sb="3" eb="4">
      <t>スウ</t>
    </rPh>
    <phoneticPr fontId="3"/>
  </si>
  <si>
    <t>棄権者数</t>
    <rPh sb="0" eb="3">
      <t>キケンシャ</t>
    </rPh>
    <rPh sb="3" eb="4">
      <t>スウ</t>
    </rPh>
    <phoneticPr fontId="3"/>
  </si>
  <si>
    <t>投票率</t>
    <rPh sb="0" eb="3">
      <t>トウヒョウリツ</t>
    </rPh>
    <phoneticPr fontId="3"/>
  </si>
  <si>
    <t>男</t>
    <rPh sb="0" eb="1">
      <t>オトコ</t>
    </rPh>
    <phoneticPr fontId="3"/>
  </si>
  <si>
    <t>人</t>
    <rPh sb="0" eb="1">
      <t>ヒト</t>
    </rPh>
    <phoneticPr fontId="3"/>
  </si>
  <si>
    <t>％</t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</si>
  <si>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</si>
  <si>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</si>
  <si>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第３号様式その２</t>
    <rPh sb="0" eb="1">
      <t>ダイ</t>
    </rPh>
    <rPh sb="2" eb="3">
      <t>ゴウ</t>
    </rPh>
    <rPh sb="3" eb="5">
      <t>ヨウシキ</t>
    </rPh>
    <phoneticPr fontId="3"/>
  </si>
  <si>
    <r>
      <t>前日報告から変更</t>
    </r>
    <r>
      <rPr>
        <sz val="20"/>
        <rFont val="ＭＳ Ｐゴシック"/>
        <family val="3"/>
        <charset val="128"/>
      </rPr>
      <t>：　有　無</t>
    </r>
    <rPh sb="0" eb="2">
      <t>ゼンジツ</t>
    </rPh>
    <rPh sb="2" eb="4">
      <t>ホウコク</t>
    </rPh>
    <rPh sb="10" eb="11">
      <t>ア</t>
    </rPh>
    <rPh sb="12" eb="13">
      <t>ナ</t>
    </rPh>
    <phoneticPr fontId="3"/>
  </si>
  <si>
    <t>７</t>
    <phoneticPr fontId="3"/>
  </si>
  <si>
    <t>当 日 有 権 者 数 報 告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rPh sb="12" eb="13">
      <t>ホウ</t>
    </rPh>
    <rPh sb="14" eb="15">
      <t>コク</t>
    </rPh>
    <phoneticPr fontId="3"/>
  </si>
  <si>
    <t>第４号様式その１</t>
    <rPh sb="0" eb="1">
      <t>ダイ</t>
    </rPh>
    <rPh sb="2" eb="3">
      <t>ゴウ</t>
    </rPh>
    <rPh sb="3" eb="5">
      <t>ヨウシキ</t>
    </rPh>
    <phoneticPr fontId="3"/>
  </si>
  <si>
    <t>市町村番号</t>
    <rPh sb="0" eb="1">
      <t>シク</t>
    </rPh>
    <rPh sb="1" eb="3">
      <t>チョウソン</t>
    </rPh>
    <rPh sb="3" eb="5">
      <t>バンゴウ</t>
    </rPh>
    <phoneticPr fontId="3"/>
  </si>
  <si>
    <t>投 票 状 況 報 告 書</t>
    <rPh sb="0" eb="1">
      <t>トウ</t>
    </rPh>
    <rPh sb="2" eb="3">
      <t>ヒョウ</t>
    </rPh>
    <rPh sb="4" eb="5">
      <t>ジョウ</t>
    </rPh>
    <rPh sb="6" eb="7">
      <t>キョウ</t>
    </rPh>
    <rPh sb="8" eb="9">
      <t>ホウ</t>
    </rPh>
    <rPh sb="10" eb="11">
      <t>コク</t>
    </rPh>
    <rPh sb="12" eb="13">
      <t>ショ</t>
    </rPh>
    <phoneticPr fontId="3"/>
  </si>
  <si>
    <t>人</t>
    <rPh sb="0" eb="1">
      <t>ニン</t>
    </rPh>
    <phoneticPr fontId="3"/>
  </si>
  <si>
    <t>（注）１　当日有権者数は、午前７時００分現在として報告した数値から変更しないこと。</t>
    <rPh sb="5" eb="7">
      <t>トウジツ</t>
    </rPh>
    <rPh sb="7" eb="10">
      <t>ユウケンシャ</t>
    </rPh>
    <rPh sb="10" eb="11">
      <t>スウ</t>
    </rPh>
    <rPh sb="13" eb="15">
      <t>ゴゼン</t>
    </rPh>
    <rPh sb="16" eb="17">
      <t>ジ</t>
    </rPh>
    <rPh sb="19" eb="20">
      <t>フン</t>
    </rPh>
    <rPh sb="20" eb="22">
      <t>ゲンザイ</t>
    </rPh>
    <rPh sb="25" eb="27">
      <t>ホウコク</t>
    </rPh>
    <rPh sb="29" eb="31">
      <t>スウチ</t>
    </rPh>
    <rPh sb="33" eb="35">
      <t>ヘンコウ</t>
    </rPh>
    <phoneticPr fontId="3"/>
  </si>
  <si>
    <t>　　　２　投票者数は、選挙期日に投票所において投票した者の数であり、期日前投票者や</t>
    <rPh sb="7" eb="8">
      <t>シャ</t>
    </rPh>
    <rPh sb="8" eb="9">
      <t>スウ</t>
    </rPh>
    <rPh sb="11" eb="13">
      <t>センキョ</t>
    </rPh>
    <rPh sb="13" eb="15">
      <t>キジツ</t>
    </rPh>
    <rPh sb="16" eb="19">
      <t>トウヒョウショ</t>
    </rPh>
    <rPh sb="23" eb="25">
      <t>トウヒョウ</t>
    </rPh>
    <rPh sb="27" eb="28">
      <t>シャ</t>
    </rPh>
    <rPh sb="29" eb="30">
      <t>カズ</t>
    </rPh>
    <rPh sb="34" eb="37">
      <t>キジツマエ</t>
    </rPh>
    <rPh sb="37" eb="40">
      <t>トウヒョウシャ</t>
    </rPh>
    <phoneticPr fontId="3"/>
  </si>
  <si>
    <t>　　　　　不在者投票者を算入しないこと。</t>
    <rPh sb="5" eb="8">
      <t>フザイシャ</t>
    </rPh>
    <rPh sb="8" eb="11">
      <t>トウヒョウシャ</t>
    </rPh>
    <rPh sb="12" eb="14">
      <t>サンニュウ</t>
    </rPh>
    <phoneticPr fontId="3"/>
  </si>
  <si>
    <t>　　　３　棄権者数欄は、空白とすること。</t>
    <rPh sb="5" eb="8">
      <t>キケンシャ</t>
    </rPh>
    <rPh sb="8" eb="9">
      <t>スウ</t>
    </rPh>
    <rPh sb="9" eb="10">
      <t>ラン</t>
    </rPh>
    <rPh sb="12" eb="14">
      <t>クウハク</t>
    </rPh>
    <phoneticPr fontId="3"/>
  </si>
  <si>
    <t>　　　４　投票率は、小数点以下第３位まで算出し、四捨五入して第２位まで表示すること。</t>
    <phoneticPr fontId="3"/>
  </si>
  <si>
    <t>第４号様式その２</t>
    <rPh sb="0" eb="1">
      <t>ダイ</t>
    </rPh>
    <rPh sb="2" eb="3">
      <t>ゴウ</t>
    </rPh>
    <rPh sb="3" eb="5">
      <t>ヨウシキ</t>
    </rPh>
    <phoneticPr fontId="3"/>
  </si>
  <si>
    <t>分確定</t>
    <rPh sb="0" eb="1">
      <t>フン</t>
    </rPh>
    <rPh sb="1" eb="3">
      <t>カクテイ</t>
    </rPh>
    <phoneticPr fontId="3"/>
  </si>
  <si>
    <t>投 票 結 果 報 告 書</t>
    <rPh sb="0" eb="1">
      <t>トウ</t>
    </rPh>
    <rPh sb="2" eb="3">
      <t>ヒョウ</t>
    </rPh>
    <rPh sb="4" eb="5">
      <t>ムスブ</t>
    </rPh>
    <rPh sb="6" eb="7">
      <t>ハタシ</t>
    </rPh>
    <rPh sb="8" eb="9">
      <t>ホウ</t>
    </rPh>
    <rPh sb="10" eb="11">
      <t>コク</t>
    </rPh>
    <rPh sb="12" eb="13">
      <t>ショ</t>
    </rPh>
    <phoneticPr fontId="3"/>
  </si>
  <si>
    <t>うち当日投票者数</t>
    <rPh sb="2" eb="4">
      <t>トウジツ</t>
    </rPh>
    <rPh sb="4" eb="7">
      <t>トウヒョウシャ</t>
    </rPh>
    <rPh sb="7" eb="8">
      <t>スウ</t>
    </rPh>
    <phoneticPr fontId="3"/>
  </si>
  <si>
    <t>うち期日前投票者数</t>
    <rPh sb="2" eb="4">
      <t>キジツ</t>
    </rPh>
    <rPh sb="4" eb="5">
      <t>ゼン</t>
    </rPh>
    <rPh sb="5" eb="8">
      <t>トウヒョウシャ</t>
    </rPh>
    <rPh sb="8" eb="9">
      <t>スウ</t>
    </rPh>
    <phoneticPr fontId="3"/>
  </si>
  <si>
    <t>うち不在者投票者数</t>
    <rPh sb="2" eb="5">
      <t>フザイシャ</t>
    </rPh>
    <rPh sb="5" eb="8">
      <t>トウヒョウシャ</t>
    </rPh>
    <rPh sb="8" eb="9">
      <t>スウ</t>
    </rPh>
    <phoneticPr fontId="3"/>
  </si>
  <si>
    <t>市町村番号</t>
    <rPh sb="0" eb="3">
      <t>シチョウソン</t>
    </rPh>
    <rPh sb="3" eb="5">
      <t>バンゴウ</t>
    </rPh>
    <phoneticPr fontId="3"/>
  </si>
  <si>
    <t>市町村名</t>
    <rPh sb="0" eb="4">
      <t>シチョウソンメイ</t>
    </rPh>
    <phoneticPr fontId="3"/>
  </si>
  <si>
    <t>選挙の名称</t>
    <rPh sb="0" eb="2">
      <t>センキョ</t>
    </rPh>
    <rPh sb="3" eb="5">
      <t>メイショウ</t>
    </rPh>
    <phoneticPr fontId="3"/>
  </si>
  <si>
    <t>当日有権者数
前日</t>
    <rPh sb="0" eb="2">
      <t>トウジツ</t>
    </rPh>
    <rPh sb="2" eb="4">
      <t>ユウケン</t>
    </rPh>
    <rPh sb="4" eb="5">
      <t>シャ</t>
    </rPh>
    <rPh sb="5" eb="6">
      <t>スウ</t>
    </rPh>
    <rPh sb="7" eb="9">
      <t>ゼンジツ</t>
    </rPh>
    <phoneticPr fontId="3"/>
  </si>
  <si>
    <t>１０</t>
    <phoneticPr fontId="3"/>
  </si>
  <si>
    <t>１１</t>
    <phoneticPr fontId="3"/>
  </si>
  <si>
    <t>１０時現在</t>
    <rPh sb="2" eb="3">
      <t>ジ</t>
    </rPh>
    <rPh sb="3" eb="5">
      <t>ゲンザイ</t>
    </rPh>
    <phoneticPr fontId="3"/>
  </si>
  <si>
    <t>チェック</t>
    <phoneticPr fontId="3"/>
  </si>
  <si>
    <t>１４</t>
    <phoneticPr fontId="3"/>
  </si>
  <si>
    <t>１１時現在</t>
    <rPh sb="2" eb="3">
      <t>ジ</t>
    </rPh>
    <rPh sb="3" eb="5">
      <t>ゲンザイ</t>
    </rPh>
    <phoneticPr fontId="3"/>
  </si>
  <si>
    <t>１６</t>
    <phoneticPr fontId="3"/>
  </si>
  <si>
    <t>１４時現在</t>
    <rPh sb="2" eb="3">
      <t>ジ</t>
    </rPh>
    <rPh sb="3" eb="5">
      <t>ゲンザイ</t>
    </rPh>
    <phoneticPr fontId="3"/>
  </si>
  <si>
    <t>１８</t>
    <phoneticPr fontId="3"/>
  </si>
  <si>
    <t>１６時現在</t>
    <rPh sb="2" eb="3">
      <t>ジ</t>
    </rPh>
    <rPh sb="3" eb="5">
      <t>ゲンザイ</t>
    </rPh>
    <phoneticPr fontId="3"/>
  </si>
  <si>
    <t>１９</t>
    <phoneticPr fontId="3"/>
  </si>
  <si>
    <t>１８時現在</t>
    <rPh sb="2" eb="3">
      <t>ジ</t>
    </rPh>
    <rPh sb="3" eb="5">
      <t>ゲンザイ</t>
    </rPh>
    <phoneticPr fontId="3"/>
  </si>
  <si>
    <t>１９時現在</t>
    <rPh sb="2" eb="3">
      <t>ジ</t>
    </rPh>
    <rPh sb="3" eb="5">
      <t>ゲンザイ</t>
    </rPh>
    <phoneticPr fontId="3"/>
  </si>
  <si>
    <t>（和歌山県議会議員橋本市選挙区補欠選挙）</t>
    <rPh sb="1" eb="5">
      <t>ワカヤマケン</t>
    </rPh>
    <rPh sb="5" eb="7">
      <t>ギカイ</t>
    </rPh>
    <rPh sb="7" eb="9">
      <t>ギイン</t>
    </rPh>
    <rPh sb="9" eb="12">
      <t>ハシモトシ</t>
    </rPh>
    <rPh sb="12" eb="15">
      <t>センキョク</t>
    </rPh>
    <rPh sb="15" eb="17">
      <t>ホケツ</t>
    </rPh>
    <rPh sb="17" eb="19">
      <t>センキョ</t>
    </rPh>
    <phoneticPr fontId="3"/>
  </si>
  <si>
    <t>（注）前日報告から変更がある場合は「有」に、変更がない場合は「無」に○印を付すること。
　　　前日報告から変更「有」の場合は、その理由及び増減内訳を下部余白に記載すること。</t>
    <rPh sb="3" eb="5">
      <t>ゼンジツ</t>
    </rPh>
    <rPh sb="5" eb="7">
      <t>ホウコク</t>
    </rPh>
    <rPh sb="9" eb="11">
      <t>ヘンコウ</t>
    </rPh>
    <rPh sb="14" eb="16">
      <t>バアイ</t>
    </rPh>
    <rPh sb="18" eb="19">
      <t>ユウ</t>
    </rPh>
    <rPh sb="22" eb="24">
      <t>ヘンコウ</t>
    </rPh>
    <rPh sb="27" eb="29">
      <t>バアイ</t>
    </rPh>
    <rPh sb="31" eb="32">
      <t>ム</t>
    </rPh>
    <rPh sb="35" eb="36">
      <t>イン</t>
    </rPh>
    <rPh sb="37" eb="38">
      <t>フ</t>
    </rPh>
    <rPh sb="47" eb="51">
      <t>ゼンジツホウコク</t>
    </rPh>
    <rPh sb="53" eb="55">
      <t>ヘンコウ</t>
    </rPh>
    <rPh sb="56" eb="57">
      <t>ア</t>
    </rPh>
    <rPh sb="59" eb="61">
      <t>バアイ</t>
    </rPh>
    <rPh sb="65" eb="67">
      <t>リユウ</t>
    </rPh>
    <rPh sb="67" eb="68">
      <t>オヨ</t>
    </rPh>
    <rPh sb="69" eb="71">
      <t>ゾウゲン</t>
    </rPh>
    <rPh sb="71" eb="73">
      <t>ウチワケ</t>
    </rPh>
    <rPh sb="74" eb="78">
      <t>カブヨハク</t>
    </rPh>
    <rPh sb="79" eb="81">
      <t>キサイ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</si>
  <si>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19"/>
  </si>
  <si>
    <t>投票者数</t>
    <rPh sb="0" eb="3">
      <t>トウヒョウシャ</t>
    </rPh>
    <rPh sb="3" eb="4">
      <t>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</si>
  <si>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</si>
  <si>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</si>
  <si>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</si>
  <si>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棄権者数</t>
    <rPh sb="0" eb="3">
      <t>キケンシャ</t>
    </rPh>
    <rPh sb="3" eb="4">
      <t>スウ</t>
    </rPh>
    <phoneticPr fontId="19"/>
  </si>
  <si>
    <t>投票率（％）</t>
    <rPh sb="0" eb="3">
      <t>トウヒョウリツ</t>
    </rPh>
    <phoneticPr fontId="19"/>
  </si>
  <si>
    <t>【参考】H27.4.12執行　和歌山県議会議員一般選挙（橋本市選挙区）</t>
    <rPh sb="1" eb="3">
      <t>サンコウ</t>
    </rPh>
    <rPh sb="12" eb="14">
      <t>シッコウ</t>
    </rPh>
    <rPh sb="15" eb="19">
      <t>ワカヤマケン</t>
    </rPh>
    <rPh sb="19" eb="21">
      <t>ギカイ</t>
    </rPh>
    <rPh sb="21" eb="23">
      <t>ギイン</t>
    </rPh>
    <rPh sb="23" eb="25">
      <t>イッパン</t>
    </rPh>
    <rPh sb="25" eb="27">
      <t>センキョ</t>
    </rPh>
    <rPh sb="26" eb="27">
      <t>ホセン</t>
    </rPh>
    <rPh sb="28" eb="34">
      <t>ハシモトシセンキョク</t>
    </rPh>
    <phoneticPr fontId="19"/>
  </si>
  <si>
    <t>橋本市</t>
    <rPh sb="0" eb="3">
      <t>ハシモトシ</t>
    </rPh>
    <phoneticPr fontId="3"/>
  </si>
  <si>
    <t>21</t>
    <phoneticPr fontId="3"/>
  </si>
  <si>
    <t>05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</si>
</sst>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;&quot;▲ &quot;#,##0.00"/>
    <numFmt numFmtId="178" formatCode="0.0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 val="double"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i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8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HG創英角ｺﾞｼｯｸUB"/>
      <family val="3"/>
      <charset val="128"/>
    </font>
    <font>
      <i/>
      <sz val="20"/>
      <name val="HG創英角ｺﾞｼｯｸUB"/>
      <family val="3"/>
      <charset val="128"/>
    </font>
    <font>
      <i/>
      <sz val="18"/>
      <name val="HG創英角ｺﾞｼｯｸUB"/>
      <family val="3"/>
      <charset val="128"/>
    </font>
    <font>
      <i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6" fillId="0" borderId="3" xfId="0" applyFont="1" applyBorder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38" fontId="1" fillId="0" borderId="3" xfId="1" applyFont="1" applyFill="1" applyBorder="1" applyAlignment="1" applyProtection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3" xfId="0" applyFont="1" applyBorder="1"/>
    <xf numFmtId="0" fontId="1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18" fillId="0" borderId="0" xfId="0" applyFont="1"/>
    <xf numFmtId="0" fontId="20" fillId="0" borderId="0" xfId="0" applyFont="1"/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6" fillId="0" borderId="19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6" fontId="6" fillId="2" borderId="14" xfId="0" applyNumberFormat="1" applyFont="1" applyFill="1" applyBorder="1" applyAlignment="1" applyProtection="1">
      <alignment horizontal="right" vertical="center"/>
      <protection locked="0"/>
    </xf>
    <xf numFmtId="176" fontId="6" fillId="2" borderId="15" xfId="0" applyNumberFormat="1" applyFont="1" applyFill="1" applyBorder="1" applyAlignment="1" applyProtection="1">
      <alignment horizontal="right" vertical="center"/>
      <protection locked="0"/>
    </xf>
    <xf numFmtId="176" fontId="6" fillId="2" borderId="16" xfId="0" applyNumberFormat="1" applyFont="1" applyFill="1" applyBorder="1" applyAlignment="1" applyProtection="1">
      <alignment horizontal="right" vertical="center"/>
      <protection locked="0"/>
    </xf>
    <xf numFmtId="49" fontId="9" fillId="0" borderId="6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178" fontId="22" fillId="0" borderId="17" xfId="0" applyNumberFormat="1" applyFont="1" applyBorder="1" applyAlignment="1">
      <alignment horizontal="right" vertical="center"/>
    </xf>
    <xf numFmtId="38" fontId="22" fillId="0" borderId="17" xfId="1" applyFont="1" applyFill="1" applyBorder="1" applyAlignment="1" applyProtection="1">
      <alignment vertical="center" shrinkToFit="1"/>
    </xf>
    <xf numFmtId="38" fontId="22" fillId="0" borderId="17" xfId="1" applyFont="1" applyBorder="1" applyAlignment="1" applyProtection="1">
      <alignment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38" fontId="22" fillId="0" borderId="3" xfId="1" applyFont="1" applyFill="1" applyBorder="1" applyAlignment="1" applyProtection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8" fontId="22" fillId="0" borderId="3" xfId="0" applyNumberFormat="1" applyFont="1" applyBorder="1" applyAlignment="1">
      <alignment horizontal="right" vertical="center"/>
    </xf>
    <xf numFmtId="38" fontId="22" fillId="0" borderId="3" xfId="1" applyFont="1" applyBorder="1" applyAlignment="1" applyProtection="1">
      <alignment vertical="center" shrinkToFit="1"/>
    </xf>
    <xf numFmtId="176" fontId="13" fillId="0" borderId="21" xfId="0" applyNumberFormat="1" applyFont="1" applyBorder="1" applyAlignment="1">
      <alignment horizontal="right" vertical="center"/>
    </xf>
    <xf numFmtId="176" fontId="13" fillId="0" borderId="19" xfId="0" applyNumberFormat="1" applyFont="1" applyBorder="1" applyAlignment="1">
      <alignment horizontal="right" vertical="center"/>
    </xf>
    <xf numFmtId="176" fontId="13" fillId="0" borderId="17" xfId="0" applyNumberFormat="1" applyFont="1" applyBorder="1" applyAlignment="1">
      <alignment horizontal="right" vertical="center"/>
    </xf>
    <xf numFmtId="177" fontId="14" fillId="0" borderId="3" xfId="0" applyNumberFormat="1" applyFont="1" applyBorder="1" applyAlignment="1">
      <alignment horizontal="right" vertical="center"/>
    </xf>
    <xf numFmtId="176" fontId="13" fillId="0" borderId="3" xfId="0" applyNumberFormat="1" applyFont="1" applyBorder="1" applyAlignment="1">
      <alignment horizontal="right" vertical="center"/>
    </xf>
    <xf numFmtId="176" fontId="13" fillId="2" borderId="14" xfId="0" applyNumberFormat="1" applyFont="1" applyFill="1" applyBorder="1" applyAlignment="1" applyProtection="1">
      <alignment horizontal="right" vertical="center"/>
      <protection locked="0"/>
    </xf>
    <xf numFmtId="176" fontId="13" fillId="2" borderId="15" xfId="0" applyNumberFormat="1" applyFont="1" applyFill="1" applyBorder="1" applyAlignment="1" applyProtection="1">
      <alignment horizontal="right" vertical="center"/>
      <protection locked="0"/>
    </xf>
    <xf numFmtId="176" fontId="13" fillId="2" borderId="16" xfId="0" applyNumberFormat="1" applyFont="1" applyFill="1" applyBorder="1" applyAlignment="1" applyProtection="1">
      <alignment horizontal="right" vertical="center"/>
      <protection locked="0"/>
    </xf>
    <xf numFmtId="38" fontId="18" fillId="0" borderId="3" xfId="1" applyFont="1" applyFill="1" applyBorder="1" applyAlignment="1" applyProtection="1">
      <alignment vertical="center" shrinkToFi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right" vertical="center"/>
      <protection locked="0"/>
    </xf>
    <xf numFmtId="49" fontId="9" fillId="0" borderId="6" xfId="0" applyNumberFormat="1" applyFont="1" applyFill="1" applyBorder="1" applyAlignment="1" applyProtection="1">
      <alignment horizontal="right" vertical="center"/>
      <protection locked="0"/>
    </xf>
    <xf numFmtId="49" fontId="7" fillId="0" borderId="6" xfId="0" applyNumberFormat="1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13" fillId="0" borderId="23" xfId="0" applyNumberFormat="1" applyFont="1" applyFill="1" applyBorder="1" applyAlignment="1" applyProtection="1">
      <alignment horizontal="right" vertical="center"/>
      <protection locked="0"/>
    </xf>
    <xf numFmtId="176" fontId="13" fillId="0" borderId="15" xfId="0" applyNumberFormat="1" applyFont="1" applyFill="1" applyBorder="1" applyAlignment="1" applyProtection="1">
      <alignment horizontal="right" vertical="center"/>
      <protection locked="0"/>
    </xf>
    <xf numFmtId="176" fontId="13" fillId="0" borderId="16" xfId="0" applyNumberFormat="1" applyFont="1" applyFill="1" applyBorder="1" applyAlignment="1" applyProtection="1">
      <alignment horizontal="right" vertical="center"/>
      <protection locked="0"/>
    </xf>
    <xf numFmtId="176" fontId="13" fillId="0" borderId="14" xfId="0" applyNumberFormat="1" applyFont="1" applyFill="1" applyBorder="1" applyAlignment="1">
      <alignment horizontal="right" vertical="center"/>
    </xf>
    <xf numFmtId="176" fontId="13" fillId="0" borderId="15" xfId="0" applyNumberFormat="1" applyFont="1" applyFill="1" applyBorder="1" applyAlignment="1">
      <alignment horizontal="right" vertical="center"/>
    </xf>
    <xf numFmtId="176" fontId="13" fillId="0" borderId="16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0" fontId="1" fillId="0" borderId="22" xfId="0" applyFont="1" applyFill="1" applyBorder="1" applyAlignment="1">
      <alignment vertical="center"/>
    </xf>
    <xf numFmtId="177" fontId="14" fillId="0" borderId="3" xfId="0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4" xfId="0" applyNumberFormat="1" applyFill="1" applyBorder="1" applyAlignment="1">
      <alignment vertical="center"/>
    </xf>
    <xf numFmtId="176" fontId="15" fillId="0" borderId="5" xfId="0" applyNumberFormat="1" applyFont="1" applyFill="1" applyBorder="1" applyAlignment="1" applyProtection="1">
      <alignment horizontal="right" vertical="center"/>
      <protection locked="0"/>
    </xf>
    <xf numFmtId="176" fontId="15" fillId="0" borderId="6" xfId="0" applyNumberFormat="1" applyFont="1" applyFill="1" applyBorder="1" applyAlignment="1" applyProtection="1">
      <alignment horizontal="right" vertical="center"/>
      <protection locked="0"/>
    </xf>
    <xf numFmtId="176" fontId="15" fillId="0" borderId="7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76" fontId="2" fillId="0" borderId="24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24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6" fontId="15" fillId="0" borderId="26" xfId="0" applyNumberFormat="1" applyFont="1" applyFill="1" applyBorder="1" applyAlignment="1" applyProtection="1">
      <alignment horizontal="right" vertical="center"/>
      <protection locked="0"/>
    </xf>
    <xf numFmtId="176" fontId="15" fillId="0" borderId="1" xfId="0" applyNumberFormat="1" applyFont="1" applyFill="1" applyBorder="1" applyAlignment="1" applyProtection="1">
      <alignment horizontal="right" vertical="center"/>
      <protection locked="0"/>
    </xf>
    <xf numFmtId="176" fontId="15" fillId="0" borderId="2" xfId="0" applyNumberFormat="1" applyFont="1" applyFill="1" applyBorder="1" applyAlignment="1" applyProtection="1">
      <alignment horizontal="right" vertical="center"/>
      <protection locked="0"/>
    </xf>
    <xf numFmtId="176" fontId="13" fillId="0" borderId="9" xfId="0" applyNumberFormat="1" applyFont="1" applyFill="1" applyBorder="1" applyAlignment="1">
      <alignment horizontal="right" vertical="center"/>
    </xf>
    <xf numFmtId="0" fontId="0" fillId="0" borderId="22" xfId="0" applyFill="1" applyBorder="1" applyAlignment="1">
      <alignment vertical="center"/>
    </xf>
    <xf numFmtId="176" fontId="13" fillId="0" borderId="27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176" fontId="15" fillId="0" borderId="3" xfId="0" applyNumberFormat="1" applyFont="1" applyFill="1" applyBorder="1" applyAlignment="1">
      <alignment horizontal="right" vertical="center"/>
    </xf>
    <xf numFmtId="176" fontId="0" fillId="0" borderId="25" xfId="0" applyNumberFormat="1" applyFill="1" applyBorder="1" applyAlignment="1">
      <alignment horizontal="right" vertical="center"/>
    </xf>
    <xf numFmtId="176" fontId="0" fillId="0" borderId="20" xfId="0" applyNumberFormat="1" applyFill="1" applyBorder="1" applyAlignment="1">
      <alignment horizontal="right" vertical="center"/>
    </xf>
    <xf numFmtId="176" fontId="0" fillId="0" borderId="20" xfId="0" applyNumberForma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76" fontId="2" fillId="0" borderId="25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177" fontId="2" fillId="0" borderId="25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0" fontId="20" fillId="0" borderId="0" xfId="0" applyFont="1" applyFill="1"/>
    <xf numFmtId="0" fontId="18" fillId="0" borderId="0" xfId="0" applyFont="1" applyFill="1"/>
    <xf numFmtId="0" fontId="21" fillId="0" borderId="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1</xdr:row>
      <xdr:rowOff>123265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2912" y="448236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1</xdr:row>
      <xdr:rowOff>168088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12912" y="493059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100853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01706" y="425824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11205</xdr:colOff>
      <xdr:row>1</xdr:row>
      <xdr:rowOff>67236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12911" y="392207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1</xdr:row>
      <xdr:rowOff>112059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2912" y="437030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1</xdr:row>
      <xdr:rowOff>100853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12912" y="425824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89647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01707" y="414618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1</xdr:row>
      <xdr:rowOff>123264</xdr:rowOff>
    </xdr:from>
    <xdr:ext cx="54373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12912" y="448235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0</xdr:row>
      <xdr:rowOff>85725</xdr:rowOff>
    </xdr:from>
    <xdr:to>
      <xdr:col>17</xdr:col>
      <xdr:colOff>85725</xdr:colOff>
      <xdr:row>2</xdr:row>
      <xdr:rowOff>142875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2733675" y="85725"/>
          <a:ext cx="752475" cy="7048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</a:t>
          </a:r>
        </a:p>
      </xdr:txBody>
    </xdr:sp>
    <xdr:clientData/>
  </xdr:twoCellAnchor>
  <xdr:oneCellAnchor>
    <xdr:from>
      <xdr:col>1</xdr:col>
      <xdr:colOff>11206</xdr:colOff>
      <xdr:row>1</xdr:row>
      <xdr:rowOff>89646</xdr:rowOff>
    </xdr:from>
    <xdr:ext cx="543739" cy="6930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12912" y="414617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B7" sqref="B7"/>
    </sheetView>
  </sheetViews>
  <sheetFormatPr defaultRowHeight="18.75" x14ac:dyDescent="0.2"/>
  <cols>
    <col min="1" max="1" width="17.375" style="3" bestFit="1" customWidth="1"/>
    <col min="2" max="2" width="38.75" style="3" bestFit="1" customWidth="1"/>
    <col min="3" max="256" width="9" style="3"/>
    <col min="257" max="257" width="17.375" style="3" bestFit="1" customWidth="1"/>
    <col min="258" max="258" width="38.75" style="3" bestFit="1" customWidth="1"/>
    <col min="259" max="512" width="9" style="3"/>
    <col min="513" max="513" width="17.375" style="3" bestFit="1" customWidth="1"/>
    <col min="514" max="514" width="38.75" style="3" bestFit="1" customWidth="1"/>
    <col min="515" max="768" width="9" style="3"/>
    <col min="769" max="769" width="17.375" style="3" bestFit="1" customWidth="1"/>
    <col min="770" max="770" width="38.75" style="3" bestFit="1" customWidth="1"/>
    <col min="771" max="1024" width="9" style="3"/>
    <col min="1025" max="1025" width="17.375" style="3" bestFit="1" customWidth="1"/>
    <col min="1026" max="1026" width="38.75" style="3" bestFit="1" customWidth="1"/>
    <col min="1027" max="1280" width="9" style="3"/>
    <col min="1281" max="1281" width="17.375" style="3" bestFit="1" customWidth="1"/>
    <col min="1282" max="1282" width="38.75" style="3" bestFit="1" customWidth="1"/>
    <col min="1283" max="1536" width="9" style="3"/>
    <col min="1537" max="1537" width="17.375" style="3" bestFit="1" customWidth="1"/>
    <col min="1538" max="1538" width="38.75" style="3" bestFit="1" customWidth="1"/>
    <col min="1539" max="1792" width="9" style="3"/>
    <col min="1793" max="1793" width="17.375" style="3" bestFit="1" customWidth="1"/>
    <col min="1794" max="1794" width="38.75" style="3" bestFit="1" customWidth="1"/>
    <col min="1795" max="2048" width="9" style="3"/>
    <col min="2049" max="2049" width="17.375" style="3" bestFit="1" customWidth="1"/>
    <col min="2050" max="2050" width="38.75" style="3" bestFit="1" customWidth="1"/>
    <col min="2051" max="2304" width="9" style="3"/>
    <col min="2305" max="2305" width="17.375" style="3" bestFit="1" customWidth="1"/>
    <col min="2306" max="2306" width="38.75" style="3" bestFit="1" customWidth="1"/>
    <col min="2307" max="2560" width="9" style="3"/>
    <col min="2561" max="2561" width="17.375" style="3" bestFit="1" customWidth="1"/>
    <col min="2562" max="2562" width="38.75" style="3" bestFit="1" customWidth="1"/>
    <col min="2563" max="2816" width="9" style="3"/>
    <col min="2817" max="2817" width="17.375" style="3" bestFit="1" customWidth="1"/>
    <col min="2818" max="2818" width="38.75" style="3" bestFit="1" customWidth="1"/>
    <col min="2819" max="3072" width="9" style="3"/>
    <col min="3073" max="3073" width="17.375" style="3" bestFit="1" customWidth="1"/>
    <col min="3074" max="3074" width="38.75" style="3" bestFit="1" customWidth="1"/>
    <col min="3075" max="3328" width="9" style="3"/>
    <col min="3329" max="3329" width="17.375" style="3" bestFit="1" customWidth="1"/>
    <col min="3330" max="3330" width="38.75" style="3" bestFit="1" customWidth="1"/>
    <col min="3331" max="3584" width="9" style="3"/>
    <col min="3585" max="3585" width="17.375" style="3" bestFit="1" customWidth="1"/>
    <col min="3586" max="3586" width="38.75" style="3" bestFit="1" customWidth="1"/>
    <col min="3587" max="3840" width="9" style="3"/>
    <col min="3841" max="3841" width="17.375" style="3" bestFit="1" customWidth="1"/>
    <col min="3842" max="3842" width="38.75" style="3" bestFit="1" customWidth="1"/>
    <col min="3843" max="4096" width="9" style="3"/>
    <col min="4097" max="4097" width="17.375" style="3" bestFit="1" customWidth="1"/>
    <col min="4098" max="4098" width="38.75" style="3" bestFit="1" customWidth="1"/>
    <col min="4099" max="4352" width="9" style="3"/>
    <col min="4353" max="4353" width="17.375" style="3" bestFit="1" customWidth="1"/>
    <col min="4354" max="4354" width="38.75" style="3" bestFit="1" customWidth="1"/>
    <col min="4355" max="4608" width="9" style="3"/>
    <col min="4609" max="4609" width="17.375" style="3" bestFit="1" customWidth="1"/>
    <col min="4610" max="4610" width="38.75" style="3" bestFit="1" customWidth="1"/>
    <col min="4611" max="4864" width="9" style="3"/>
    <col min="4865" max="4865" width="17.375" style="3" bestFit="1" customWidth="1"/>
    <col min="4866" max="4866" width="38.75" style="3" bestFit="1" customWidth="1"/>
    <col min="4867" max="5120" width="9" style="3"/>
    <col min="5121" max="5121" width="17.375" style="3" bestFit="1" customWidth="1"/>
    <col min="5122" max="5122" width="38.75" style="3" bestFit="1" customWidth="1"/>
    <col min="5123" max="5376" width="9" style="3"/>
    <col min="5377" max="5377" width="17.375" style="3" bestFit="1" customWidth="1"/>
    <col min="5378" max="5378" width="38.75" style="3" bestFit="1" customWidth="1"/>
    <col min="5379" max="5632" width="9" style="3"/>
    <col min="5633" max="5633" width="17.375" style="3" bestFit="1" customWidth="1"/>
    <col min="5634" max="5634" width="38.75" style="3" bestFit="1" customWidth="1"/>
    <col min="5635" max="5888" width="9" style="3"/>
    <col min="5889" max="5889" width="17.375" style="3" bestFit="1" customWidth="1"/>
    <col min="5890" max="5890" width="38.75" style="3" bestFit="1" customWidth="1"/>
    <col min="5891" max="6144" width="9" style="3"/>
    <col min="6145" max="6145" width="17.375" style="3" bestFit="1" customWidth="1"/>
    <col min="6146" max="6146" width="38.75" style="3" bestFit="1" customWidth="1"/>
    <col min="6147" max="6400" width="9" style="3"/>
    <col min="6401" max="6401" width="17.375" style="3" bestFit="1" customWidth="1"/>
    <col min="6402" max="6402" width="38.75" style="3" bestFit="1" customWidth="1"/>
    <col min="6403" max="6656" width="9" style="3"/>
    <col min="6657" max="6657" width="17.375" style="3" bestFit="1" customWidth="1"/>
    <col min="6658" max="6658" width="38.75" style="3" bestFit="1" customWidth="1"/>
    <col min="6659" max="6912" width="9" style="3"/>
    <col min="6913" max="6913" width="17.375" style="3" bestFit="1" customWidth="1"/>
    <col min="6914" max="6914" width="38.75" style="3" bestFit="1" customWidth="1"/>
    <col min="6915" max="7168" width="9" style="3"/>
    <col min="7169" max="7169" width="17.375" style="3" bestFit="1" customWidth="1"/>
    <col min="7170" max="7170" width="38.75" style="3" bestFit="1" customWidth="1"/>
    <col min="7171" max="7424" width="9" style="3"/>
    <col min="7425" max="7425" width="17.375" style="3" bestFit="1" customWidth="1"/>
    <col min="7426" max="7426" width="38.75" style="3" bestFit="1" customWidth="1"/>
    <col min="7427" max="7680" width="9" style="3"/>
    <col min="7681" max="7681" width="17.375" style="3" bestFit="1" customWidth="1"/>
    <col min="7682" max="7682" width="38.75" style="3" bestFit="1" customWidth="1"/>
    <col min="7683" max="7936" width="9" style="3"/>
    <col min="7937" max="7937" width="17.375" style="3" bestFit="1" customWidth="1"/>
    <col min="7938" max="7938" width="38.75" style="3" bestFit="1" customWidth="1"/>
    <col min="7939" max="8192" width="9" style="3"/>
    <col min="8193" max="8193" width="17.375" style="3" bestFit="1" customWidth="1"/>
    <col min="8194" max="8194" width="38.75" style="3" bestFit="1" customWidth="1"/>
    <col min="8195" max="8448" width="9" style="3"/>
    <col min="8449" max="8449" width="17.375" style="3" bestFit="1" customWidth="1"/>
    <col min="8450" max="8450" width="38.75" style="3" bestFit="1" customWidth="1"/>
    <col min="8451" max="8704" width="9" style="3"/>
    <col min="8705" max="8705" width="17.375" style="3" bestFit="1" customWidth="1"/>
    <col min="8706" max="8706" width="38.75" style="3" bestFit="1" customWidth="1"/>
    <col min="8707" max="8960" width="9" style="3"/>
    <col min="8961" max="8961" width="17.375" style="3" bestFit="1" customWidth="1"/>
    <col min="8962" max="8962" width="38.75" style="3" bestFit="1" customWidth="1"/>
    <col min="8963" max="9216" width="9" style="3"/>
    <col min="9217" max="9217" width="17.375" style="3" bestFit="1" customWidth="1"/>
    <col min="9218" max="9218" width="38.75" style="3" bestFit="1" customWidth="1"/>
    <col min="9219" max="9472" width="9" style="3"/>
    <col min="9473" max="9473" width="17.375" style="3" bestFit="1" customWidth="1"/>
    <col min="9474" max="9474" width="38.75" style="3" bestFit="1" customWidth="1"/>
    <col min="9475" max="9728" width="9" style="3"/>
    <col min="9729" max="9729" width="17.375" style="3" bestFit="1" customWidth="1"/>
    <col min="9730" max="9730" width="38.75" style="3" bestFit="1" customWidth="1"/>
    <col min="9731" max="9984" width="9" style="3"/>
    <col min="9985" max="9985" width="17.375" style="3" bestFit="1" customWidth="1"/>
    <col min="9986" max="9986" width="38.75" style="3" bestFit="1" customWidth="1"/>
    <col min="9987" max="10240" width="9" style="3"/>
    <col min="10241" max="10241" width="17.375" style="3" bestFit="1" customWidth="1"/>
    <col min="10242" max="10242" width="38.75" style="3" bestFit="1" customWidth="1"/>
    <col min="10243" max="10496" width="9" style="3"/>
    <col min="10497" max="10497" width="17.375" style="3" bestFit="1" customWidth="1"/>
    <col min="10498" max="10498" width="38.75" style="3" bestFit="1" customWidth="1"/>
    <col min="10499" max="10752" width="9" style="3"/>
    <col min="10753" max="10753" width="17.375" style="3" bestFit="1" customWidth="1"/>
    <col min="10754" max="10754" width="38.75" style="3" bestFit="1" customWidth="1"/>
    <col min="10755" max="11008" width="9" style="3"/>
    <col min="11009" max="11009" width="17.375" style="3" bestFit="1" customWidth="1"/>
    <col min="11010" max="11010" width="38.75" style="3" bestFit="1" customWidth="1"/>
    <col min="11011" max="11264" width="9" style="3"/>
    <col min="11265" max="11265" width="17.375" style="3" bestFit="1" customWidth="1"/>
    <col min="11266" max="11266" width="38.75" style="3" bestFit="1" customWidth="1"/>
    <col min="11267" max="11520" width="9" style="3"/>
    <col min="11521" max="11521" width="17.375" style="3" bestFit="1" customWidth="1"/>
    <col min="11522" max="11522" width="38.75" style="3" bestFit="1" customWidth="1"/>
    <col min="11523" max="11776" width="9" style="3"/>
    <col min="11777" max="11777" width="17.375" style="3" bestFit="1" customWidth="1"/>
    <col min="11778" max="11778" width="38.75" style="3" bestFit="1" customWidth="1"/>
    <col min="11779" max="12032" width="9" style="3"/>
    <col min="12033" max="12033" width="17.375" style="3" bestFit="1" customWidth="1"/>
    <col min="12034" max="12034" width="38.75" style="3" bestFit="1" customWidth="1"/>
    <col min="12035" max="12288" width="9" style="3"/>
    <col min="12289" max="12289" width="17.375" style="3" bestFit="1" customWidth="1"/>
    <col min="12290" max="12290" width="38.75" style="3" bestFit="1" customWidth="1"/>
    <col min="12291" max="12544" width="9" style="3"/>
    <col min="12545" max="12545" width="17.375" style="3" bestFit="1" customWidth="1"/>
    <col min="12546" max="12546" width="38.75" style="3" bestFit="1" customWidth="1"/>
    <col min="12547" max="12800" width="9" style="3"/>
    <col min="12801" max="12801" width="17.375" style="3" bestFit="1" customWidth="1"/>
    <col min="12802" max="12802" width="38.75" style="3" bestFit="1" customWidth="1"/>
    <col min="12803" max="13056" width="9" style="3"/>
    <col min="13057" max="13057" width="17.375" style="3" bestFit="1" customWidth="1"/>
    <col min="13058" max="13058" width="38.75" style="3" bestFit="1" customWidth="1"/>
    <col min="13059" max="13312" width="9" style="3"/>
    <col min="13313" max="13313" width="17.375" style="3" bestFit="1" customWidth="1"/>
    <col min="13314" max="13314" width="38.75" style="3" bestFit="1" customWidth="1"/>
    <col min="13315" max="13568" width="9" style="3"/>
    <col min="13569" max="13569" width="17.375" style="3" bestFit="1" customWidth="1"/>
    <col min="13570" max="13570" width="38.75" style="3" bestFit="1" customWidth="1"/>
    <col min="13571" max="13824" width="9" style="3"/>
    <col min="13825" max="13825" width="17.375" style="3" bestFit="1" customWidth="1"/>
    <col min="13826" max="13826" width="38.75" style="3" bestFit="1" customWidth="1"/>
    <col min="13827" max="14080" width="9" style="3"/>
    <col min="14081" max="14081" width="17.375" style="3" bestFit="1" customWidth="1"/>
    <col min="14082" max="14082" width="38.75" style="3" bestFit="1" customWidth="1"/>
    <col min="14083" max="14336" width="9" style="3"/>
    <col min="14337" max="14337" width="17.375" style="3" bestFit="1" customWidth="1"/>
    <col min="14338" max="14338" width="38.75" style="3" bestFit="1" customWidth="1"/>
    <col min="14339" max="14592" width="9" style="3"/>
    <col min="14593" max="14593" width="17.375" style="3" bestFit="1" customWidth="1"/>
    <col min="14594" max="14594" width="38.75" style="3" bestFit="1" customWidth="1"/>
    <col min="14595" max="14848" width="9" style="3"/>
    <col min="14849" max="14849" width="17.375" style="3" bestFit="1" customWidth="1"/>
    <col min="14850" max="14850" width="38.75" style="3" bestFit="1" customWidth="1"/>
    <col min="14851" max="15104" width="9" style="3"/>
    <col min="15105" max="15105" width="17.375" style="3" bestFit="1" customWidth="1"/>
    <col min="15106" max="15106" width="38.75" style="3" bestFit="1" customWidth="1"/>
    <col min="15107" max="15360" width="9" style="3"/>
    <col min="15361" max="15361" width="17.375" style="3" bestFit="1" customWidth="1"/>
    <col min="15362" max="15362" width="38.75" style="3" bestFit="1" customWidth="1"/>
    <col min="15363" max="15616" width="9" style="3"/>
    <col min="15617" max="15617" width="17.375" style="3" bestFit="1" customWidth="1"/>
    <col min="15618" max="15618" width="38.75" style="3" bestFit="1" customWidth="1"/>
    <col min="15619" max="15872" width="9" style="3"/>
    <col min="15873" max="15873" width="17.375" style="3" bestFit="1" customWidth="1"/>
    <col min="15874" max="15874" width="38.75" style="3" bestFit="1" customWidth="1"/>
    <col min="15875" max="16128" width="9" style="3"/>
    <col min="16129" max="16129" width="17.375" style="3" bestFit="1" customWidth="1"/>
    <col min="16130" max="16130" width="38.75" style="3" bestFit="1" customWidth="1"/>
    <col min="16131" max="16384" width="9" style="3"/>
  </cols>
  <sheetData>
    <row r="1" spans="1:2" ht="36" customHeight="1" x14ac:dyDescent="0.2">
      <c r="A1" s="1" t="s">
        <v>38</v>
      </c>
      <c r="B1" s="2">
        <v>3</v>
      </c>
    </row>
    <row r="2" spans="1:2" ht="36" customHeight="1" x14ac:dyDescent="0.2">
      <c r="A2" s="1" t="s">
        <v>39</v>
      </c>
      <c r="B2" s="2" t="s">
        <v>65</v>
      </c>
    </row>
    <row r="3" spans="1:2" x14ac:dyDescent="0.2">
      <c r="A3" s="4" t="s">
        <v>40</v>
      </c>
      <c r="B3" s="30" t="s">
        <v>55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34"/>
  <sheetViews>
    <sheetView tabSelected="1" view="pageBreakPreview" zoomScale="85" zoomScaleNormal="100" zoomScaleSheetLayoutView="85" workbookViewId="0">
      <selection activeCell="U5" sqref="U5"/>
    </sheetView>
  </sheetViews>
  <sheetFormatPr defaultRowHeight="25.5" customHeight="1" x14ac:dyDescent="0.15"/>
  <cols>
    <col min="1" max="33" width="2.625" style="80" customWidth="1"/>
    <col min="34" max="34" width="9" style="81"/>
    <col min="35" max="35" width="12.625" style="82" customWidth="1"/>
    <col min="36" max="36" width="8.5" style="82" customWidth="1"/>
    <col min="37" max="37" width="9" style="81"/>
    <col min="38" max="38" width="13" style="82" bestFit="1" customWidth="1"/>
    <col min="39" max="16384" width="9" style="80"/>
  </cols>
  <sheetData>
    <row r="1" spans="1:38" ht="25.5" customHeight="1" x14ac:dyDescent="0.15">
      <c r="A1" s="79" t="s">
        <v>32</v>
      </c>
    </row>
    <row r="2" spans="1:38" ht="25.5" customHeight="1" x14ac:dyDescent="0.15"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</row>
    <row r="4" spans="1:38" ht="25.5" customHeight="1" x14ac:dyDescent="0.1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4"/>
      <c r="Q4" s="82"/>
      <c r="R4" s="82"/>
      <c r="S4" s="82"/>
      <c r="T4" s="82"/>
      <c r="U4" s="82"/>
      <c r="V4" s="82"/>
      <c r="W4" s="82"/>
      <c r="X4" s="82"/>
      <c r="Y4" s="81"/>
      <c r="Z4" s="81"/>
      <c r="AA4" s="81"/>
      <c r="AB4" s="81"/>
      <c r="AC4" s="81"/>
      <c r="AD4" s="81"/>
      <c r="AE4" s="81"/>
      <c r="AF4" s="81"/>
      <c r="AG4" s="81"/>
    </row>
    <row r="5" spans="1:38" ht="25.5" customHeight="1" thickBot="1" x14ac:dyDescent="0.2">
      <c r="A5" s="85"/>
      <c r="B5" s="86" t="s">
        <v>24</v>
      </c>
      <c r="C5" s="86"/>
      <c r="D5" s="86"/>
      <c r="E5" s="86"/>
      <c r="F5" s="87"/>
      <c r="G5" s="88">
        <f>基本情報!B1</f>
        <v>3</v>
      </c>
      <c r="H5" s="88"/>
      <c r="I5" s="88"/>
      <c r="J5" s="88"/>
      <c r="K5" s="88"/>
      <c r="L5" s="88"/>
      <c r="M5" s="88"/>
      <c r="N5" s="85"/>
      <c r="O5" s="85"/>
      <c r="P5" s="84"/>
      <c r="Q5" s="85"/>
      <c r="R5" s="85"/>
      <c r="S5" s="85"/>
      <c r="T5" s="85"/>
      <c r="U5" s="85"/>
      <c r="V5" s="85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8" ht="25.5" customHeight="1" thickBot="1" x14ac:dyDescent="0.2">
      <c r="A6" s="85"/>
      <c r="B6" s="86" t="s">
        <v>3</v>
      </c>
      <c r="C6" s="86"/>
      <c r="D6" s="86"/>
      <c r="E6" s="86"/>
      <c r="F6" s="87"/>
      <c r="G6" s="89" t="str">
        <f>基本情報!B2</f>
        <v>橋本市</v>
      </c>
      <c r="H6" s="89"/>
      <c r="I6" s="89"/>
      <c r="J6" s="89"/>
      <c r="K6" s="89"/>
      <c r="L6" s="89"/>
      <c r="M6" s="89"/>
      <c r="N6" s="85"/>
      <c r="O6" s="85"/>
      <c r="P6" s="85"/>
      <c r="Q6" s="85"/>
      <c r="R6" s="85"/>
      <c r="S6" s="85"/>
      <c r="T6" s="85"/>
      <c r="U6" s="85"/>
      <c r="V6" s="85"/>
      <c r="W6" s="82"/>
      <c r="X6" s="82"/>
      <c r="Y6" s="90" t="s">
        <v>66</v>
      </c>
      <c r="Z6" s="91"/>
      <c r="AA6" s="92" t="s">
        <v>5</v>
      </c>
      <c r="AB6" s="92"/>
      <c r="AC6" s="91" t="s">
        <v>67</v>
      </c>
      <c r="AD6" s="91"/>
      <c r="AE6" s="93" t="s">
        <v>33</v>
      </c>
      <c r="AF6" s="93"/>
      <c r="AG6" s="94"/>
    </row>
    <row r="7" spans="1:38" ht="16.5" customHeight="1" x14ac:dyDescent="0.1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8" ht="30.75" x14ac:dyDescent="0.15">
      <c r="A8" s="95" t="s">
        <v>34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</row>
    <row r="9" spans="1:38" x14ac:dyDescent="0.15">
      <c r="A9" s="96" t="str">
        <f>基本情報!B3</f>
        <v>（和歌山県議会議員橋本市選挙区補欠選挙）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</row>
    <row r="10" spans="1:38" ht="16.5" customHeight="1" x14ac:dyDescent="0.15">
      <c r="A10" s="85"/>
      <c r="B10" s="97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8" ht="22.5" customHeight="1" thickBot="1" x14ac:dyDescent="0.2">
      <c r="A11" s="85"/>
      <c r="B11" s="87" t="s">
        <v>9</v>
      </c>
      <c r="C11" s="98"/>
      <c r="D11" s="99" t="s">
        <v>10</v>
      </c>
      <c r="E11" s="100"/>
      <c r="F11" s="100"/>
      <c r="G11" s="100"/>
      <c r="H11" s="100"/>
      <c r="I11" s="100"/>
      <c r="J11" s="100"/>
      <c r="K11" s="101"/>
      <c r="L11" s="99" t="s">
        <v>11</v>
      </c>
      <c r="M11" s="100"/>
      <c r="N11" s="100"/>
      <c r="O11" s="100"/>
      <c r="P11" s="100"/>
      <c r="Q11" s="100"/>
      <c r="R11" s="100"/>
      <c r="S11" s="100"/>
      <c r="T11" s="99" t="s">
        <v>12</v>
      </c>
      <c r="U11" s="100"/>
      <c r="V11" s="100"/>
      <c r="W11" s="102"/>
      <c r="X11" s="102"/>
      <c r="Y11" s="102"/>
      <c r="Z11" s="102"/>
      <c r="AA11" s="103"/>
      <c r="AB11" s="104" t="s">
        <v>13</v>
      </c>
      <c r="AC11" s="102"/>
      <c r="AD11" s="102"/>
      <c r="AE11" s="102"/>
      <c r="AF11" s="102"/>
      <c r="AG11" s="103"/>
      <c r="AI11" s="105" t="s">
        <v>54</v>
      </c>
      <c r="AJ11" s="105" t="s">
        <v>45</v>
      </c>
      <c r="AL11" s="106"/>
    </row>
    <row r="12" spans="1:38" ht="25.5" customHeight="1" thickBot="1" x14ac:dyDescent="0.2">
      <c r="A12" s="85"/>
      <c r="B12" s="99" t="s">
        <v>14</v>
      </c>
      <c r="C12" s="101"/>
      <c r="D12" s="107">
        <v>23135</v>
      </c>
      <c r="E12" s="108"/>
      <c r="F12" s="108"/>
      <c r="G12" s="108"/>
      <c r="H12" s="108"/>
      <c r="I12" s="108"/>
      <c r="J12" s="109"/>
      <c r="K12" s="85" t="s">
        <v>15</v>
      </c>
      <c r="L12" s="110">
        <f>SUM(N13:R15)</f>
        <v>12514</v>
      </c>
      <c r="M12" s="111"/>
      <c r="N12" s="111"/>
      <c r="O12" s="111"/>
      <c r="P12" s="111"/>
      <c r="Q12" s="111"/>
      <c r="R12" s="112"/>
      <c r="S12" s="85" t="s">
        <v>15</v>
      </c>
      <c r="T12" s="113">
        <f>IF(L12=0,0,D12-L12)</f>
        <v>10621</v>
      </c>
      <c r="U12" s="113"/>
      <c r="V12" s="113"/>
      <c r="W12" s="113"/>
      <c r="X12" s="113"/>
      <c r="Y12" s="113"/>
      <c r="Z12" s="113"/>
      <c r="AA12" s="114" t="s">
        <v>15</v>
      </c>
      <c r="AB12" s="115">
        <f>IF(D12=0,0,ROUND(L12/D12*100,2))</f>
        <v>54.09</v>
      </c>
      <c r="AC12" s="115"/>
      <c r="AD12" s="115"/>
      <c r="AE12" s="115"/>
      <c r="AF12" s="115"/>
      <c r="AG12" s="114" t="s">
        <v>16</v>
      </c>
      <c r="AI12" s="7">
        <f>IF(投票状況19!L12&gt;0,投票状況19!L12,IF(投票状況18!L12&gt;0,投票状況18!L12,投票状況16!L12))</f>
        <v>0</v>
      </c>
      <c r="AJ12" s="105" t="str">
        <f>IF(L12&lt;AI12,"エラー","ＯＫ")</f>
        <v>ＯＫ</v>
      </c>
    </row>
    <row r="13" spans="1:38" s="130" customFormat="1" ht="25.5" customHeight="1" thickBot="1" x14ac:dyDescent="0.2">
      <c r="A13" s="79"/>
      <c r="B13" s="116"/>
      <c r="C13" s="117"/>
      <c r="D13" s="118" t="s">
        <v>35</v>
      </c>
      <c r="E13" s="119"/>
      <c r="F13" s="119"/>
      <c r="G13" s="119"/>
      <c r="H13" s="119"/>
      <c r="I13" s="119"/>
      <c r="J13" s="119"/>
      <c r="K13" s="119"/>
      <c r="L13" s="119"/>
      <c r="M13" s="120"/>
      <c r="N13" s="121">
        <v>7159</v>
      </c>
      <c r="O13" s="122"/>
      <c r="P13" s="122"/>
      <c r="Q13" s="122"/>
      <c r="R13" s="123"/>
      <c r="S13" s="79"/>
      <c r="T13" s="124"/>
      <c r="U13" s="125"/>
      <c r="V13" s="125"/>
      <c r="W13" s="125"/>
      <c r="X13" s="125"/>
      <c r="Y13" s="125"/>
      <c r="Z13" s="125"/>
      <c r="AA13" s="126"/>
      <c r="AB13" s="127"/>
      <c r="AC13" s="128"/>
      <c r="AD13" s="128"/>
      <c r="AE13" s="128"/>
      <c r="AF13" s="128"/>
      <c r="AG13" s="126"/>
      <c r="AH13" s="129"/>
      <c r="AI13" s="79"/>
      <c r="AJ13" s="79"/>
      <c r="AK13" s="129"/>
      <c r="AL13" s="79"/>
    </row>
    <row r="14" spans="1:38" s="130" customFormat="1" ht="25.5" customHeight="1" thickBot="1" x14ac:dyDescent="0.2">
      <c r="A14" s="79"/>
      <c r="B14" s="116"/>
      <c r="C14" s="117"/>
      <c r="D14" s="118" t="s">
        <v>36</v>
      </c>
      <c r="E14" s="119"/>
      <c r="F14" s="119"/>
      <c r="G14" s="119"/>
      <c r="H14" s="119"/>
      <c r="I14" s="119"/>
      <c r="J14" s="119"/>
      <c r="K14" s="119"/>
      <c r="L14" s="119"/>
      <c r="M14" s="120"/>
      <c r="N14" s="121">
        <v>5284</v>
      </c>
      <c r="O14" s="122"/>
      <c r="P14" s="122"/>
      <c r="Q14" s="122"/>
      <c r="R14" s="123"/>
      <c r="S14" s="79"/>
      <c r="T14" s="131"/>
      <c r="U14" s="132"/>
      <c r="V14" s="132"/>
      <c r="W14" s="132"/>
      <c r="X14" s="132"/>
      <c r="Y14" s="132"/>
      <c r="Z14" s="132"/>
      <c r="AA14" s="126"/>
      <c r="AB14" s="133"/>
      <c r="AC14" s="134"/>
      <c r="AD14" s="134"/>
      <c r="AE14" s="134"/>
      <c r="AF14" s="134"/>
      <c r="AG14" s="126"/>
      <c r="AH14" s="129"/>
      <c r="AI14" s="79"/>
      <c r="AJ14" s="79"/>
      <c r="AK14" s="129"/>
      <c r="AL14" s="79"/>
    </row>
    <row r="15" spans="1:38" s="130" customFormat="1" ht="25.5" customHeight="1" thickBot="1" x14ac:dyDescent="0.2">
      <c r="A15" s="79"/>
      <c r="B15" s="135"/>
      <c r="C15" s="136"/>
      <c r="D15" s="118" t="s">
        <v>37</v>
      </c>
      <c r="E15" s="119"/>
      <c r="F15" s="119"/>
      <c r="G15" s="119"/>
      <c r="H15" s="119"/>
      <c r="I15" s="119"/>
      <c r="J15" s="119"/>
      <c r="K15" s="119"/>
      <c r="L15" s="119"/>
      <c r="M15" s="120"/>
      <c r="N15" s="121">
        <v>71</v>
      </c>
      <c r="O15" s="122"/>
      <c r="P15" s="122"/>
      <c r="Q15" s="122"/>
      <c r="R15" s="123"/>
      <c r="S15" s="79"/>
      <c r="T15" s="131"/>
      <c r="U15" s="132"/>
      <c r="V15" s="132"/>
      <c r="W15" s="132"/>
      <c r="X15" s="132"/>
      <c r="Y15" s="132"/>
      <c r="Z15" s="132"/>
      <c r="AA15" s="126"/>
      <c r="AB15" s="133"/>
      <c r="AC15" s="134"/>
      <c r="AD15" s="134"/>
      <c r="AE15" s="134"/>
      <c r="AF15" s="134"/>
      <c r="AG15" s="126"/>
      <c r="AH15" s="129"/>
      <c r="AI15" s="79"/>
      <c r="AJ15" s="79"/>
      <c r="AK15" s="129"/>
      <c r="AL15" s="79"/>
    </row>
    <row r="16" spans="1:38" ht="25.5" customHeight="1" thickBot="1" x14ac:dyDescent="0.2">
      <c r="A16" s="85"/>
      <c r="B16" s="99" t="s">
        <v>17</v>
      </c>
      <c r="C16" s="101"/>
      <c r="D16" s="107">
        <v>26353</v>
      </c>
      <c r="E16" s="108"/>
      <c r="F16" s="108"/>
      <c r="G16" s="108"/>
      <c r="H16" s="108"/>
      <c r="I16" s="108"/>
      <c r="J16" s="109"/>
      <c r="K16" s="85" t="s">
        <v>15</v>
      </c>
      <c r="L16" s="110">
        <f>SUM(N17:R19)</f>
        <v>14626</v>
      </c>
      <c r="M16" s="111"/>
      <c r="N16" s="111"/>
      <c r="O16" s="111"/>
      <c r="P16" s="111"/>
      <c r="Q16" s="111"/>
      <c r="R16" s="112"/>
      <c r="S16" s="85" t="s">
        <v>15</v>
      </c>
      <c r="T16" s="113">
        <f>IF(L16=0,0,D16-L16)</f>
        <v>11727</v>
      </c>
      <c r="U16" s="113"/>
      <c r="V16" s="113"/>
      <c r="W16" s="113"/>
      <c r="X16" s="113"/>
      <c r="Y16" s="113"/>
      <c r="Z16" s="113"/>
      <c r="AA16" s="114" t="s">
        <v>15</v>
      </c>
      <c r="AB16" s="115">
        <f>IF(D16=0,0,ROUND(L16/D16*100,2))</f>
        <v>55.5</v>
      </c>
      <c r="AC16" s="115"/>
      <c r="AD16" s="115"/>
      <c r="AE16" s="115"/>
      <c r="AF16" s="115"/>
      <c r="AG16" s="114" t="s">
        <v>16</v>
      </c>
      <c r="AI16" s="7">
        <f>IF(投票状況19!L13&gt;0,投票状況19!L13,IF(投票状況18!L13&gt;0,投票状況18!L13,投票状況16!L13))</f>
        <v>0</v>
      </c>
      <c r="AJ16" s="105" t="str">
        <f>IF(L16&lt;AI16,"エラー","ＯＫ")</f>
        <v>ＯＫ</v>
      </c>
    </row>
    <row r="17" spans="1:38" s="130" customFormat="1" ht="25.5" customHeight="1" thickBot="1" x14ac:dyDescent="0.2">
      <c r="A17" s="79"/>
      <c r="B17" s="116"/>
      <c r="C17" s="117"/>
      <c r="D17" s="118" t="s">
        <v>35</v>
      </c>
      <c r="E17" s="119"/>
      <c r="F17" s="119"/>
      <c r="G17" s="119"/>
      <c r="H17" s="119"/>
      <c r="I17" s="119"/>
      <c r="J17" s="119"/>
      <c r="K17" s="119"/>
      <c r="L17" s="119"/>
      <c r="M17" s="120"/>
      <c r="N17" s="121">
        <v>7597</v>
      </c>
      <c r="O17" s="122"/>
      <c r="P17" s="122"/>
      <c r="Q17" s="122"/>
      <c r="R17" s="123"/>
      <c r="S17" s="79"/>
      <c r="T17" s="124"/>
      <c r="U17" s="125"/>
      <c r="V17" s="125"/>
      <c r="W17" s="125"/>
      <c r="X17" s="125"/>
      <c r="Y17" s="125"/>
      <c r="Z17" s="125"/>
      <c r="AA17" s="126"/>
      <c r="AB17" s="127"/>
      <c r="AC17" s="128"/>
      <c r="AD17" s="128"/>
      <c r="AE17" s="128"/>
      <c r="AF17" s="128"/>
      <c r="AG17" s="126"/>
      <c r="AH17" s="129"/>
      <c r="AI17" s="79"/>
      <c r="AJ17" s="79"/>
      <c r="AK17" s="129"/>
      <c r="AL17" s="79"/>
    </row>
    <row r="18" spans="1:38" s="130" customFormat="1" ht="25.5" customHeight="1" thickBot="1" x14ac:dyDescent="0.2">
      <c r="A18" s="79"/>
      <c r="B18" s="116"/>
      <c r="C18" s="117"/>
      <c r="D18" s="118" t="s">
        <v>36</v>
      </c>
      <c r="E18" s="119"/>
      <c r="F18" s="119"/>
      <c r="G18" s="119"/>
      <c r="H18" s="119"/>
      <c r="I18" s="119"/>
      <c r="J18" s="119"/>
      <c r="K18" s="119"/>
      <c r="L18" s="119"/>
      <c r="M18" s="120"/>
      <c r="N18" s="121">
        <v>6887</v>
      </c>
      <c r="O18" s="122"/>
      <c r="P18" s="122"/>
      <c r="Q18" s="122"/>
      <c r="R18" s="123"/>
      <c r="S18" s="79"/>
      <c r="T18" s="131"/>
      <c r="U18" s="132"/>
      <c r="V18" s="132"/>
      <c r="W18" s="132"/>
      <c r="X18" s="132"/>
      <c r="Y18" s="132"/>
      <c r="Z18" s="132"/>
      <c r="AA18" s="126"/>
      <c r="AB18" s="133"/>
      <c r="AC18" s="134"/>
      <c r="AD18" s="134"/>
      <c r="AE18" s="134"/>
      <c r="AF18" s="134"/>
      <c r="AG18" s="126"/>
      <c r="AH18" s="129"/>
      <c r="AI18" s="79"/>
      <c r="AJ18" s="79"/>
      <c r="AK18" s="129"/>
      <c r="AL18" s="79"/>
    </row>
    <row r="19" spans="1:38" s="130" customFormat="1" ht="25.5" customHeight="1" x14ac:dyDescent="0.15">
      <c r="A19" s="79"/>
      <c r="B19" s="116"/>
      <c r="C19" s="117"/>
      <c r="D19" s="118" t="s">
        <v>37</v>
      </c>
      <c r="E19" s="119"/>
      <c r="F19" s="119"/>
      <c r="G19" s="119"/>
      <c r="H19" s="119"/>
      <c r="I19" s="119"/>
      <c r="J19" s="119"/>
      <c r="K19" s="119"/>
      <c r="L19" s="119"/>
      <c r="M19" s="120"/>
      <c r="N19" s="137">
        <v>142</v>
      </c>
      <c r="O19" s="138"/>
      <c r="P19" s="138"/>
      <c r="Q19" s="138"/>
      <c r="R19" s="139"/>
      <c r="S19" s="79"/>
      <c r="T19" s="131"/>
      <c r="U19" s="132"/>
      <c r="V19" s="132"/>
      <c r="W19" s="132"/>
      <c r="X19" s="132"/>
      <c r="Y19" s="132"/>
      <c r="Z19" s="132"/>
      <c r="AA19" s="126"/>
      <c r="AB19" s="133"/>
      <c r="AC19" s="134"/>
      <c r="AD19" s="134"/>
      <c r="AE19" s="134"/>
      <c r="AF19" s="134"/>
      <c r="AG19" s="126"/>
      <c r="AH19" s="129"/>
      <c r="AI19" s="79"/>
      <c r="AJ19" s="79"/>
      <c r="AK19" s="129"/>
      <c r="AL19" s="79"/>
    </row>
    <row r="20" spans="1:38" ht="25.5" customHeight="1" x14ac:dyDescent="0.15">
      <c r="A20" s="85"/>
      <c r="B20" s="99" t="s">
        <v>18</v>
      </c>
      <c r="C20" s="101"/>
      <c r="D20" s="140">
        <f>SUM(D12,D16)</f>
        <v>49488</v>
      </c>
      <c r="E20" s="113"/>
      <c r="F20" s="113"/>
      <c r="G20" s="113"/>
      <c r="H20" s="113"/>
      <c r="I20" s="113"/>
      <c r="J20" s="113"/>
      <c r="K20" s="141" t="s">
        <v>26</v>
      </c>
      <c r="L20" s="113">
        <f>SUM(L12,L16)</f>
        <v>27140</v>
      </c>
      <c r="M20" s="113"/>
      <c r="N20" s="142"/>
      <c r="O20" s="142"/>
      <c r="P20" s="142"/>
      <c r="Q20" s="142"/>
      <c r="R20" s="142"/>
      <c r="S20" s="141" t="s">
        <v>26</v>
      </c>
      <c r="T20" s="113">
        <f>IF(L20=0,0,D20-L20)</f>
        <v>22348</v>
      </c>
      <c r="U20" s="113"/>
      <c r="V20" s="113"/>
      <c r="W20" s="113"/>
      <c r="X20" s="113"/>
      <c r="Y20" s="113"/>
      <c r="Z20" s="113"/>
      <c r="AA20" s="114" t="s">
        <v>15</v>
      </c>
      <c r="AB20" s="115">
        <f>IF(D20=0,0,ROUND(L20/D20*100,2))</f>
        <v>54.84</v>
      </c>
      <c r="AC20" s="115"/>
      <c r="AD20" s="115"/>
      <c r="AE20" s="115"/>
      <c r="AF20" s="115"/>
      <c r="AG20" s="114" t="s">
        <v>16</v>
      </c>
      <c r="AI20" s="7">
        <f>IF(投票状況19!L14&gt;0,投票状況19!L14,IF(投票状況18!L14&gt;0,投票状況18!L14,投票状況16!L14))</f>
        <v>0</v>
      </c>
      <c r="AJ20" s="105" t="str">
        <f>IF(L20&lt;AI20,"エラー","ＯＫ")</f>
        <v>ＯＫ</v>
      </c>
    </row>
    <row r="21" spans="1:38" s="130" customFormat="1" ht="25.5" customHeight="1" x14ac:dyDescent="0.15">
      <c r="A21" s="79"/>
      <c r="B21" s="116"/>
      <c r="C21" s="117"/>
      <c r="D21" s="118" t="s">
        <v>35</v>
      </c>
      <c r="E21" s="119"/>
      <c r="F21" s="119"/>
      <c r="G21" s="119"/>
      <c r="H21" s="119"/>
      <c r="I21" s="119"/>
      <c r="J21" s="119"/>
      <c r="K21" s="119"/>
      <c r="L21" s="119"/>
      <c r="M21" s="143"/>
      <c r="N21" s="144">
        <f>SUM(N13,N17)</f>
        <v>14756</v>
      </c>
      <c r="O21" s="144"/>
      <c r="P21" s="144"/>
      <c r="Q21" s="144"/>
      <c r="R21" s="144"/>
      <c r="S21" s="79"/>
      <c r="T21" s="124"/>
      <c r="U21" s="125"/>
      <c r="V21" s="125"/>
      <c r="W21" s="125"/>
      <c r="X21" s="125"/>
      <c r="Y21" s="125"/>
      <c r="Z21" s="125"/>
      <c r="AA21" s="126"/>
      <c r="AB21" s="127"/>
      <c r="AC21" s="128"/>
      <c r="AD21" s="128"/>
      <c r="AE21" s="128"/>
      <c r="AF21" s="128"/>
      <c r="AG21" s="126"/>
      <c r="AH21" s="129"/>
      <c r="AI21" s="79"/>
      <c r="AJ21" s="79"/>
      <c r="AK21" s="129"/>
      <c r="AL21" s="79"/>
    </row>
    <row r="22" spans="1:38" s="130" customFormat="1" ht="25.5" customHeight="1" x14ac:dyDescent="0.15">
      <c r="A22" s="79"/>
      <c r="B22" s="116"/>
      <c r="C22" s="117"/>
      <c r="D22" s="118" t="s">
        <v>36</v>
      </c>
      <c r="E22" s="119"/>
      <c r="F22" s="119"/>
      <c r="G22" s="119"/>
      <c r="H22" s="119"/>
      <c r="I22" s="119"/>
      <c r="J22" s="119"/>
      <c r="K22" s="119"/>
      <c r="L22" s="119"/>
      <c r="M22" s="143"/>
      <c r="N22" s="144">
        <f t="shared" ref="N22:N23" si="0">SUM(N14,N18)</f>
        <v>12171</v>
      </c>
      <c r="O22" s="144"/>
      <c r="P22" s="144"/>
      <c r="Q22" s="144"/>
      <c r="R22" s="144"/>
      <c r="S22" s="79"/>
      <c r="T22" s="131"/>
      <c r="U22" s="132"/>
      <c r="V22" s="132"/>
      <c r="W22" s="132"/>
      <c r="X22" s="132"/>
      <c r="Y22" s="132"/>
      <c r="Z22" s="132"/>
      <c r="AA22" s="126"/>
      <c r="AB22" s="133"/>
      <c r="AC22" s="134"/>
      <c r="AD22" s="134"/>
      <c r="AE22" s="134"/>
      <c r="AF22" s="134"/>
      <c r="AG22" s="126"/>
      <c r="AH22" s="129"/>
      <c r="AI22" s="79"/>
      <c r="AJ22" s="79"/>
      <c r="AK22" s="129"/>
      <c r="AL22" s="79"/>
    </row>
    <row r="23" spans="1:38" s="130" customFormat="1" ht="25.5" customHeight="1" x14ac:dyDescent="0.15">
      <c r="A23" s="79"/>
      <c r="B23" s="135"/>
      <c r="C23" s="136"/>
      <c r="D23" s="145" t="s">
        <v>37</v>
      </c>
      <c r="E23" s="146"/>
      <c r="F23" s="146"/>
      <c r="G23" s="146"/>
      <c r="H23" s="146"/>
      <c r="I23" s="146"/>
      <c r="J23" s="146"/>
      <c r="K23" s="146"/>
      <c r="L23" s="146"/>
      <c r="M23" s="147"/>
      <c r="N23" s="144">
        <f t="shared" si="0"/>
        <v>213</v>
      </c>
      <c r="O23" s="144"/>
      <c r="P23" s="144"/>
      <c r="Q23" s="144"/>
      <c r="R23" s="144"/>
      <c r="S23" s="148"/>
      <c r="T23" s="149"/>
      <c r="U23" s="150"/>
      <c r="V23" s="150"/>
      <c r="W23" s="150"/>
      <c r="X23" s="150"/>
      <c r="Y23" s="150"/>
      <c r="Z23" s="150"/>
      <c r="AA23" s="151"/>
      <c r="AB23" s="152"/>
      <c r="AC23" s="153"/>
      <c r="AD23" s="153"/>
      <c r="AE23" s="153"/>
      <c r="AF23" s="153"/>
      <c r="AG23" s="151"/>
      <c r="AH23" s="129"/>
      <c r="AI23" s="79"/>
      <c r="AJ23" s="79"/>
      <c r="AK23" s="129"/>
      <c r="AL23" s="79"/>
    </row>
    <row r="24" spans="1:38" ht="1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</row>
    <row r="25" spans="1:38" ht="17.25" x14ac:dyDescent="0.2">
      <c r="A25" s="154"/>
      <c r="B25" s="155" t="s">
        <v>64</v>
      </c>
      <c r="C25" s="155"/>
      <c r="D25" s="155"/>
      <c r="E25" s="155"/>
      <c r="F25" s="155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AG25" s="81"/>
    </row>
    <row r="26" spans="1:38" ht="14.25" x14ac:dyDescent="0.15">
      <c r="B26" s="156" t="s">
        <v>57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 t="s">
        <v>58</v>
      </c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</row>
    <row r="27" spans="1:38" ht="14.25" x14ac:dyDescent="0.15">
      <c r="B27" s="156" t="s">
        <v>59</v>
      </c>
      <c r="C27" s="156"/>
      <c r="D27" s="156"/>
      <c r="E27" s="156"/>
      <c r="F27" s="156"/>
      <c r="G27" s="156" t="s">
        <v>60</v>
      </c>
      <c r="H27" s="156"/>
      <c r="I27" s="156"/>
      <c r="J27" s="156"/>
      <c r="K27" s="156"/>
      <c r="L27" s="156" t="s">
        <v>61</v>
      </c>
      <c r="M27" s="156"/>
      <c r="N27" s="156"/>
      <c r="O27" s="156"/>
      <c r="P27" s="156"/>
      <c r="Q27" s="156" t="s">
        <v>59</v>
      </c>
      <c r="R27" s="156"/>
      <c r="S27" s="156"/>
      <c r="T27" s="156"/>
      <c r="U27" s="156"/>
      <c r="V27" s="156" t="s">
        <v>60</v>
      </c>
      <c r="W27" s="156"/>
      <c r="X27" s="156"/>
      <c r="Y27" s="156"/>
      <c r="Z27" s="156"/>
      <c r="AA27" s="156" t="s">
        <v>61</v>
      </c>
      <c r="AB27" s="156"/>
      <c r="AC27" s="156"/>
      <c r="AD27" s="156"/>
      <c r="AE27" s="156"/>
    </row>
    <row r="28" spans="1:38" ht="25.5" customHeight="1" x14ac:dyDescent="0.15">
      <c r="B28" s="65">
        <v>24959</v>
      </c>
      <c r="C28" s="65"/>
      <c r="D28" s="65"/>
      <c r="E28" s="65"/>
      <c r="F28" s="65"/>
      <c r="G28" s="65">
        <v>28635</v>
      </c>
      <c r="H28" s="65"/>
      <c r="I28" s="65"/>
      <c r="J28" s="65"/>
      <c r="K28" s="65"/>
      <c r="L28" s="65">
        <f>B28+G28</f>
        <v>53594</v>
      </c>
      <c r="M28" s="65"/>
      <c r="N28" s="65"/>
      <c r="O28" s="65"/>
      <c r="P28" s="65"/>
      <c r="Q28" s="65">
        <v>14042</v>
      </c>
      <c r="R28" s="65"/>
      <c r="S28" s="65"/>
      <c r="T28" s="65"/>
      <c r="U28" s="65"/>
      <c r="V28" s="65">
        <v>16232</v>
      </c>
      <c r="W28" s="65"/>
      <c r="X28" s="65"/>
      <c r="Y28" s="65"/>
      <c r="Z28" s="65"/>
      <c r="AA28" s="65">
        <f>SUM(Q28:V28)</f>
        <v>30274</v>
      </c>
      <c r="AB28" s="65"/>
      <c r="AC28" s="65"/>
      <c r="AD28" s="65"/>
      <c r="AE28" s="65"/>
    </row>
    <row r="29" spans="1:38" ht="12" customHeight="1" x14ac:dyDescent="0.15"/>
    <row r="30" spans="1:38" ht="14.25" x14ac:dyDescent="0.15">
      <c r="B30" s="156" t="s">
        <v>62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 t="s">
        <v>63</v>
      </c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</row>
    <row r="31" spans="1:38" ht="14.25" x14ac:dyDescent="0.15">
      <c r="B31" s="156" t="s">
        <v>59</v>
      </c>
      <c r="C31" s="156"/>
      <c r="D31" s="156"/>
      <c r="E31" s="156"/>
      <c r="F31" s="156"/>
      <c r="G31" s="156" t="s">
        <v>60</v>
      </c>
      <c r="H31" s="156"/>
      <c r="I31" s="156"/>
      <c r="J31" s="156"/>
      <c r="K31" s="156"/>
      <c r="L31" s="156" t="s">
        <v>61</v>
      </c>
      <c r="M31" s="156"/>
      <c r="N31" s="156"/>
      <c r="O31" s="156"/>
      <c r="P31" s="156"/>
      <c r="Q31" s="156" t="s">
        <v>59</v>
      </c>
      <c r="R31" s="156"/>
      <c r="S31" s="156"/>
      <c r="T31" s="156"/>
      <c r="U31" s="156"/>
      <c r="V31" s="156" t="s">
        <v>60</v>
      </c>
      <c r="W31" s="156"/>
      <c r="X31" s="156"/>
      <c r="Y31" s="156"/>
      <c r="Z31" s="156"/>
      <c r="AA31" s="157" t="s">
        <v>61</v>
      </c>
      <c r="AB31" s="158"/>
      <c r="AC31" s="158"/>
      <c r="AD31" s="158"/>
      <c r="AE31" s="159"/>
    </row>
    <row r="32" spans="1:38" ht="25.5" customHeight="1" x14ac:dyDescent="0.15">
      <c r="B32" s="78">
        <f>B28-Q28</f>
        <v>10917</v>
      </c>
      <c r="C32" s="78"/>
      <c r="D32" s="78"/>
      <c r="E32" s="78"/>
      <c r="F32" s="78"/>
      <c r="G32" s="78">
        <f>G28-V28</f>
        <v>12403</v>
      </c>
      <c r="H32" s="78"/>
      <c r="I32" s="78"/>
      <c r="J32" s="78"/>
      <c r="K32" s="78"/>
      <c r="L32" s="78">
        <f>B32+G32</f>
        <v>23320</v>
      </c>
      <c r="M32" s="78"/>
      <c r="N32" s="78"/>
      <c r="O32" s="78"/>
      <c r="P32" s="78"/>
      <c r="Q32" s="160">
        <f>Q28/B28*100</f>
        <v>56.260266837613685</v>
      </c>
      <c r="R32" s="160"/>
      <c r="S32" s="160"/>
      <c r="T32" s="160"/>
      <c r="U32" s="160"/>
      <c r="V32" s="160">
        <f>V28/G28*100</f>
        <v>56.685873930504627</v>
      </c>
      <c r="W32" s="160"/>
      <c r="X32" s="160"/>
      <c r="Y32" s="160"/>
      <c r="Z32" s="160"/>
      <c r="AA32" s="160">
        <f>AA28/L28*100</f>
        <v>56.487666529835437</v>
      </c>
      <c r="AB32" s="160"/>
      <c r="AC32" s="160"/>
      <c r="AD32" s="160"/>
      <c r="AE32" s="160"/>
    </row>
    <row r="33" spans="2:32" ht="21.75" customHeight="1" x14ac:dyDescent="0.15"/>
    <row r="34" spans="2:32" ht="15.75" customHeight="1" x14ac:dyDescent="0.15"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</row>
  </sheetData>
  <mergeCells count="77"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5:F5"/>
    <mergeCell ref="G5:M5"/>
    <mergeCell ref="B6:F6"/>
    <mergeCell ref="G6:M6"/>
    <mergeCell ref="Y6:Z6"/>
    <mergeCell ref="AB12:AF12"/>
    <mergeCell ref="D13:L13"/>
    <mergeCell ref="N13:R13"/>
    <mergeCell ref="D14:L14"/>
    <mergeCell ref="N14:R14"/>
    <mergeCell ref="AB16:AF16"/>
    <mergeCell ref="D17:L17"/>
    <mergeCell ref="N17:R17"/>
    <mergeCell ref="D18:L18"/>
    <mergeCell ref="N18:R18"/>
    <mergeCell ref="N15:R15"/>
    <mergeCell ref="B16:C19"/>
    <mergeCell ref="D16:J16"/>
    <mergeCell ref="L16:R16"/>
    <mergeCell ref="T16:Z16"/>
    <mergeCell ref="B12:C15"/>
    <mergeCell ref="D12:J12"/>
    <mergeCell ref="L12:R12"/>
    <mergeCell ref="T12:Z12"/>
    <mergeCell ref="D15:L15"/>
    <mergeCell ref="D23:L23"/>
    <mergeCell ref="N23:R23"/>
    <mergeCell ref="D19:L19"/>
    <mergeCell ref="N19:R19"/>
    <mergeCell ref="B20:C23"/>
    <mergeCell ref="D20:J20"/>
    <mergeCell ref="L20:R20"/>
    <mergeCell ref="AB20:AF20"/>
    <mergeCell ref="D21:L21"/>
    <mergeCell ref="N21:R21"/>
    <mergeCell ref="D22:L22"/>
    <mergeCell ref="N22:R22"/>
    <mergeCell ref="T20:Z20"/>
    <mergeCell ref="B26:P26"/>
    <mergeCell ref="Q26:AE26"/>
    <mergeCell ref="B27:F27"/>
    <mergeCell ref="G27:K27"/>
    <mergeCell ref="L27:P27"/>
    <mergeCell ref="Q27:U27"/>
    <mergeCell ref="V27:Z27"/>
    <mergeCell ref="AA27:AE27"/>
    <mergeCell ref="AA28:AE28"/>
    <mergeCell ref="B30:P30"/>
    <mergeCell ref="Q30:AE30"/>
    <mergeCell ref="B31:F31"/>
    <mergeCell ref="G31:K31"/>
    <mergeCell ref="L31:P31"/>
    <mergeCell ref="Q31:U31"/>
    <mergeCell ref="V31:Z31"/>
    <mergeCell ref="AA31:AE31"/>
    <mergeCell ref="B28:F28"/>
    <mergeCell ref="G28:K28"/>
    <mergeCell ref="L28:P28"/>
    <mergeCell ref="Q28:U28"/>
    <mergeCell ref="V28:Z28"/>
    <mergeCell ref="B34:AF34"/>
    <mergeCell ref="AA32:AE32"/>
    <mergeCell ref="B32:F32"/>
    <mergeCell ref="G32:K32"/>
    <mergeCell ref="L32:P32"/>
    <mergeCell ref="Q32:U32"/>
    <mergeCell ref="V32:Z32"/>
  </mergeCells>
  <phoneticPr fontId="3"/>
  <conditionalFormatting sqref="L20:R20">
    <cfRule type="cellIs" dxfId="0" priority="1" stopIfTrue="1" operator="notEqual">
      <formula>SUM($N$21:$R$23)</formula>
    </cfRule>
  </conditionalFormatting>
  <pageMargins left="0.78740157480314965" right="0.78740157480314965" top="0.98425196850393704" bottom="0.98425196850393704" header="0.51181102362204722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6"/>
  <sheetViews>
    <sheetView showZeros="0" view="pageBreakPreview" topLeftCell="A6" zoomScale="85" zoomScaleNormal="100" zoomScaleSheetLayoutView="85" workbookViewId="0">
      <selection activeCell="B4" sqref="B4"/>
    </sheetView>
  </sheetViews>
  <sheetFormatPr defaultRowHeight="13.5" x14ac:dyDescent="0.15"/>
  <cols>
    <col min="1" max="33" width="2.625" style="10" customWidth="1"/>
    <col min="34" max="16384" width="9" style="10"/>
  </cols>
  <sheetData>
    <row r="1" spans="1:33" ht="25.5" customHeight="1" x14ac:dyDescent="0.15">
      <c r="A1" s="9" t="s">
        <v>0</v>
      </c>
    </row>
    <row r="2" spans="1:33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3" ht="25.5" customHeight="1" x14ac:dyDescent="0.15"/>
    <row r="4" spans="1:33" ht="36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0"/>
      <c r="Q4" s="5"/>
      <c r="R4" s="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5.5" customHeight="1" thickBot="1" x14ac:dyDescent="0.2">
      <c r="A5" s="14"/>
      <c r="B5" s="54" t="s">
        <v>1</v>
      </c>
      <c r="C5" s="54"/>
      <c r="D5" s="54"/>
      <c r="E5" s="54"/>
      <c r="F5" s="54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4"/>
      <c r="Q5" s="14"/>
      <c r="R5" s="14"/>
      <c r="S5" s="14"/>
      <c r="T5" s="14"/>
      <c r="U5" s="14"/>
      <c r="V5" s="14"/>
      <c r="W5" s="5"/>
      <c r="X5" s="5"/>
      <c r="Y5" s="29" t="s">
        <v>2</v>
      </c>
      <c r="Z5" s="5"/>
      <c r="AA5" s="5"/>
      <c r="AB5" s="5"/>
      <c r="AC5" s="5"/>
      <c r="AD5" s="5"/>
      <c r="AE5" s="5"/>
      <c r="AF5" s="5"/>
      <c r="AG5" s="5"/>
    </row>
    <row r="6" spans="1:33" ht="25.5" customHeight="1" thickBot="1" x14ac:dyDescent="0.2">
      <c r="A6" s="14"/>
      <c r="B6" s="54" t="s">
        <v>3</v>
      </c>
      <c r="C6" s="54"/>
      <c r="D6" s="54"/>
      <c r="E6" s="54"/>
      <c r="F6" s="54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21"/>
      <c r="T6" s="21"/>
      <c r="U6" s="21"/>
      <c r="V6" s="21"/>
      <c r="W6" s="11"/>
      <c r="X6" s="22"/>
      <c r="Y6" s="57" t="s">
        <v>4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3" ht="36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</row>
    <row r="8" spans="1:33" ht="30.75" x14ac:dyDescent="0.15">
      <c r="A8" s="44" t="s">
        <v>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3" ht="25.5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3" ht="36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36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9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</row>
    <row r="12" spans="1:33" ht="37.5" customHeight="1" thickBot="1" x14ac:dyDescent="0.2">
      <c r="A12" s="14"/>
      <c r="B12" s="33" t="s">
        <v>14</v>
      </c>
      <c r="C12" s="34"/>
      <c r="D12" s="38"/>
      <c r="E12" s="39"/>
      <c r="F12" s="39"/>
      <c r="G12" s="39"/>
      <c r="H12" s="39"/>
      <c r="I12" s="39"/>
      <c r="J12" s="40"/>
      <c r="K12" s="25" t="s">
        <v>15</v>
      </c>
      <c r="L12" s="36"/>
      <c r="M12" s="36"/>
      <c r="N12" s="36"/>
      <c r="O12" s="36"/>
      <c r="P12" s="36"/>
      <c r="Q12" s="36"/>
      <c r="R12" s="36"/>
      <c r="S12" s="25" t="s">
        <v>15</v>
      </c>
      <c r="T12" s="36"/>
      <c r="U12" s="36"/>
      <c r="V12" s="36"/>
      <c r="W12" s="36"/>
      <c r="X12" s="36"/>
      <c r="Y12" s="36"/>
      <c r="Z12" s="36"/>
      <c r="AA12" s="25" t="s">
        <v>15</v>
      </c>
      <c r="AB12" s="37"/>
      <c r="AC12" s="37"/>
      <c r="AD12" s="37"/>
      <c r="AE12" s="37"/>
      <c r="AF12" s="37"/>
      <c r="AG12" s="26" t="s">
        <v>16</v>
      </c>
    </row>
    <row r="13" spans="1:33" ht="37.5" customHeight="1" thickBot="1" x14ac:dyDescent="0.2">
      <c r="A13" s="14"/>
      <c r="B13" s="33" t="s">
        <v>17</v>
      </c>
      <c r="C13" s="34"/>
      <c r="D13" s="38"/>
      <c r="E13" s="39"/>
      <c r="F13" s="39"/>
      <c r="G13" s="39"/>
      <c r="H13" s="39"/>
      <c r="I13" s="39"/>
      <c r="J13" s="40"/>
      <c r="K13" s="25"/>
      <c r="L13" s="36"/>
      <c r="M13" s="36"/>
      <c r="N13" s="36"/>
      <c r="O13" s="36"/>
      <c r="P13" s="36"/>
      <c r="Q13" s="36"/>
      <c r="R13" s="36"/>
      <c r="S13" s="25"/>
      <c r="T13" s="36"/>
      <c r="U13" s="36"/>
      <c r="V13" s="36"/>
      <c r="W13" s="36"/>
      <c r="X13" s="36"/>
      <c r="Y13" s="36"/>
      <c r="Z13" s="36"/>
      <c r="AA13" s="25"/>
      <c r="AB13" s="37"/>
      <c r="AC13" s="37"/>
      <c r="AD13" s="37"/>
      <c r="AE13" s="37"/>
      <c r="AF13" s="37"/>
      <c r="AG13" s="26"/>
    </row>
    <row r="14" spans="1:33" ht="37.5" customHeight="1" x14ac:dyDescent="0.15">
      <c r="A14" s="14"/>
      <c r="B14" s="33" t="s">
        <v>18</v>
      </c>
      <c r="C14" s="34"/>
      <c r="D14" s="35">
        <f>SUM(D12:J13)</f>
        <v>0</v>
      </c>
      <c r="E14" s="35"/>
      <c r="F14" s="35"/>
      <c r="G14" s="35"/>
      <c r="H14" s="35"/>
      <c r="I14" s="35"/>
      <c r="J14" s="35"/>
      <c r="K14" s="27"/>
      <c r="L14" s="36"/>
      <c r="M14" s="36"/>
      <c r="N14" s="36"/>
      <c r="O14" s="36"/>
      <c r="P14" s="36"/>
      <c r="Q14" s="36"/>
      <c r="R14" s="36"/>
      <c r="S14" s="27"/>
      <c r="T14" s="36"/>
      <c r="U14" s="36"/>
      <c r="V14" s="36"/>
      <c r="W14" s="36"/>
      <c r="X14" s="36"/>
      <c r="Y14" s="36"/>
      <c r="Z14" s="36"/>
      <c r="AA14" s="27"/>
      <c r="AB14" s="37"/>
      <c r="AC14" s="37"/>
      <c r="AD14" s="37"/>
      <c r="AE14" s="37"/>
      <c r="AF14" s="37"/>
      <c r="AG14" s="28"/>
    </row>
    <row r="15" spans="1:33" ht="36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36" customHeight="1" x14ac:dyDescent="0.15">
      <c r="A16" s="14"/>
      <c r="B16" s="14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36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3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3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33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3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3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33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33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33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</sheetData>
  <sheetProtection sheet="1" objects="1" scenarios="1"/>
  <mergeCells count="30"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</mergeCells>
  <phoneticPr fontId="3"/>
  <pageMargins left="0.86614173228346458" right="0.6692913385826772" top="1.2598425196850394" bottom="0.98425196850393704" header="0.51181102362204722" footer="0.3937007874015748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7"/>
  <sheetViews>
    <sheetView showZeros="0" view="pageBreakPreview" topLeftCell="A12" zoomScale="85" zoomScaleNormal="100" zoomScaleSheetLayoutView="85" workbookViewId="0">
      <selection activeCell="H24" sqref="H24"/>
    </sheetView>
  </sheetViews>
  <sheetFormatPr defaultRowHeight="13.5" x14ac:dyDescent="0.15"/>
  <cols>
    <col min="1" max="33" width="2.625" style="10" customWidth="1"/>
    <col min="34" max="34" width="12.375" style="10" customWidth="1"/>
    <col min="35" max="16384" width="9" style="10"/>
  </cols>
  <sheetData>
    <row r="1" spans="1:35" ht="25.5" customHeight="1" x14ac:dyDescent="0.15">
      <c r="A1" s="9" t="s">
        <v>19</v>
      </c>
    </row>
    <row r="2" spans="1:35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5" ht="25.5" customHeight="1" x14ac:dyDescent="0.15"/>
    <row r="4" spans="1:35" ht="36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0" t="s">
        <v>20</v>
      </c>
      <c r="Q4" s="5"/>
      <c r="R4" s="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5" ht="25.5" customHeight="1" thickBot="1" x14ac:dyDescent="0.2">
      <c r="A5" s="14"/>
      <c r="B5" s="54" t="s">
        <v>1</v>
      </c>
      <c r="C5" s="54"/>
      <c r="D5" s="54"/>
      <c r="E5" s="54"/>
      <c r="F5" s="54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4"/>
      <c r="Q5" s="14"/>
      <c r="R5" s="14"/>
      <c r="S5" s="14"/>
      <c r="T5" s="14"/>
      <c r="U5" s="14"/>
      <c r="V5" s="1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5" ht="25.5" customHeight="1" thickBot="1" x14ac:dyDescent="0.2">
      <c r="A6" s="14"/>
      <c r="B6" s="54" t="s">
        <v>3</v>
      </c>
      <c r="C6" s="54"/>
      <c r="D6" s="54"/>
      <c r="E6" s="54"/>
      <c r="F6" s="54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21"/>
      <c r="T6" s="21"/>
      <c r="U6" s="21"/>
      <c r="V6" s="21"/>
      <c r="W6" s="11"/>
      <c r="X6" s="22"/>
      <c r="Y6" s="57" t="s">
        <v>21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5" ht="36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</row>
    <row r="8" spans="1:35" ht="30.75" x14ac:dyDescent="0.15">
      <c r="A8" s="44" t="s">
        <v>22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5" ht="25.5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5" ht="36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5" ht="36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9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  <c r="AH11" s="23" t="s">
        <v>41</v>
      </c>
      <c r="AI11" s="24"/>
    </row>
    <row r="12" spans="1:35" ht="37.5" customHeight="1" thickBot="1" x14ac:dyDescent="0.2">
      <c r="A12" s="14"/>
      <c r="B12" s="33" t="s">
        <v>14</v>
      </c>
      <c r="C12" s="34"/>
      <c r="D12" s="38"/>
      <c r="E12" s="39"/>
      <c r="F12" s="39"/>
      <c r="G12" s="39"/>
      <c r="H12" s="39"/>
      <c r="I12" s="39"/>
      <c r="J12" s="40"/>
      <c r="K12" s="25" t="s">
        <v>15</v>
      </c>
      <c r="L12" s="36"/>
      <c r="M12" s="36"/>
      <c r="N12" s="36"/>
      <c r="O12" s="36"/>
      <c r="P12" s="36"/>
      <c r="Q12" s="36"/>
      <c r="R12" s="36"/>
      <c r="S12" s="25" t="s">
        <v>15</v>
      </c>
      <c r="T12" s="36"/>
      <c r="U12" s="36"/>
      <c r="V12" s="36"/>
      <c r="W12" s="36"/>
      <c r="X12" s="36"/>
      <c r="Y12" s="36"/>
      <c r="Z12" s="36"/>
      <c r="AA12" s="25" t="s">
        <v>15</v>
      </c>
      <c r="AB12" s="37"/>
      <c r="AC12" s="37"/>
      <c r="AD12" s="37"/>
      <c r="AE12" s="37"/>
      <c r="AF12" s="37"/>
      <c r="AG12" s="26" t="s">
        <v>16</v>
      </c>
      <c r="AH12" s="24">
        <f>'当日有権（前日用）'!D12</f>
        <v>0</v>
      </c>
      <c r="AI12" s="24" t="str">
        <f>IF(AH12=D12,"変更なし","変更あり")</f>
        <v>変更なし</v>
      </c>
    </row>
    <row r="13" spans="1:35" ht="37.5" customHeight="1" thickBot="1" x14ac:dyDescent="0.2">
      <c r="A13" s="14"/>
      <c r="B13" s="33" t="s">
        <v>17</v>
      </c>
      <c r="C13" s="34"/>
      <c r="D13" s="38"/>
      <c r="E13" s="39"/>
      <c r="F13" s="39"/>
      <c r="G13" s="39"/>
      <c r="H13" s="39"/>
      <c r="I13" s="39"/>
      <c r="J13" s="40"/>
      <c r="K13" s="25"/>
      <c r="L13" s="36"/>
      <c r="M13" s="36"/>
      <c r="N13" s="36"/>
      <c r="O13" s="36"/>
      <c r="P13" s="36"/>
      <c r="Q13" s="36"/>
      <c r="R13" s="36"/>
      <c r="S13" s="25"/>
      <c r="T13" s="36"/>
      <c r="U13" s="36"/>
      <c r="V13" s="36"/>
      <c r="W13" s="36"/>
      <c r="X13" s="36"/>
      <c r="Y13" s="36"/>
      <c r="Z13" s="36"/>
      <c r="AA13" s="25"/>
      <c r="AB13" s="37"/>
      <c r="AC13" s="37"/>
      <c r="AD13" s="37"/>
      <c r="AE13" s="37"/>
      <c r="AF13" s="37"/>
      <c r="AG13" s="26"/>
      <c r="AH13" s="24">
        <f>'当日有権（前日用）'!D13</f>
        <v>0</v>
      </c>
      <c r="AI13" s="24" t="str">
        <f>IF(AH13=D13,"変更なし","変更あり")</f>
        <v>変更なし</v>
      </c>
    </row>
    <row r="14" spans="1:35" ht="37.5" customHeight="1" x14ac:dyDescent="0.15">
      <c r="A14" s="14"/>
      <c r="B14" s="33" t="s">
        <v>18</v>
      </c>
      <c r="C14" s="34"/>
      <c r="D14" s="35">
        <f>SUM(D12:J13)</f>
        <v>0</v>
      </c>
      <c r="E14" s="35"/>
      <c r="F14" s="35"/>
      <c r="G14" s="35"/>
      <c r="H14" s="35"/>
      <c r="I14" s="35"/>
      <c r="J14" s="35"/>
      <c r="K14" s="27"/>
      <c r="L14" s="36"/>
      <c r="M14" s="36"/>
      <c r="N14" s="36"/>
      <c r="O14" s="36"/>
      <c r="P14" s="36"/>
      <c r="Q14" s="36"/>
      <c r="R14" s="36"/>
      <c r="S14" s="27"/>
      <c r="T14" s="36"/>
      <c r="U14" s="36"/>
      <c r="V14" s="36"/>
      <c r="W14" s="36"/>
      <c r="X14" s="36"/>
      <c r="Y14" s="36"/>
      <c r="Z14" s="36"/>
      <c r="AA14" s="27"/>
      <c r="AB14" s="37"/>
      <c r="AC14" s="37"/>
      <c r="AD14" s="37"/>
      <c r="AE14" s="37"/>
      <c r="AF14" s="37"/>
      <c r="AG14" s="28"/>
      <c r="AH14" s="24">
        <f>'当日有権（前日用）'!D14</f>
        <v>0</v>
      </c>
      <c r="AI14" s="24" t="str">
        <f>IF(AH14=D14,"変更なし","変更あり")</f>
        <v>変更なし</v>
      </c>
    </row>
    <row r="15" spans="1:35" ht="36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5" ht="36" customHeight="1" x14ac:dyDescent="0.15">
      <c r="A16" s="14"/>
      <c r="B16" s="66" t="s">
        <v>56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5"/>
    </row>
    <row r="17" spans="1:33" ht="14.25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3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3" ht="17.25" x14ac:dyDescent="0.2">
      <c r="A20"/>
      <c r="B20" s="31" t="s">
        <v>64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33" ht="15" customHeight="1" x14ac:dyDescent="0.15">
      <c r="A21"/>
      <c r="B21" s="61" t="s">
        <v>57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 t="s">
        <v>58</v>
      </c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</row>
    <row r="22" spans="1:33" ht="15" customHeight="1" x14ac:dyDescent="0.15">
      <c r="A22"/>
      <c r="B22" s="61" t="s">
        <v>59</v>
      </c>
      <c r="C22" s="61"/>
      <c r="D22" s="61"/>
      <c r="E22" s="61"/>
      <c r="F22" s="61"/>
      <c r="G22" s="61" t="s">
        <v>60</v>
      </c>
      <c r="H22" s="61"/>
      <c r="I22" s="61"/>
      <c r="J22" s="61"/>
      <c r="K22" s="61"/>
      <c r="L22" s="61" t="s">
        <v>61</v>
      </c>
      <c r="M22" s="61"/>
      <c r="N22" s="61"/>
      <c r="O22" s="61"/>
      <c r="P22" s="61"/>
      <c r="Q22" s="61" t="s">
        <v>59</v>
      </c>
      <c r="R22" s="61"/>
      <c r="S22" s="61"/>
      <c r="T22" s="61"/>
      <c r="U22" s="61"/>
      <c r="V22" s="61" t="s">
        <v>60</v>
      </c>
      <c r="W22" s="61"/>
      <c r="X22" s="61"/>
      <c r="Y22" s="61"/>
      <c r="Z22" s="61"/>
      <c r="AA22" s="61" t="s">
        <v>61</v>
      </c>
      <c r="AB22" s="61"/>
      <c r="AC22" s="61"/>
      <c r="AD22" s="61"/>
      <c r="AE22" s="61"/>
    </row>
    <row r="23" spans="1:33" ht="24.95" customHeight="1" x14ac:dyDescent="0.15">
      <c r="A23"/>
      <c r="B23" s="65">
        <v>24958</v>
      </c>
      <c r="C23" s="65"/>
      <c r="D23" s="65"/>
      <c r="E23" s="65"/>
      <c r="F23" s="65"/>
      <c r="G23" s="65">
        <v>28635</v>
      </c>
      <c r="H23" s="65"/>
      <c r="I23" s="65"/>
      <c r="J23" s="65"/>
      <c r="K23" s="65"/>
      <c r="L23" s="65">
        <f>B23+G23</f>
        <v>53593</v>
      </c>
      <c r="M23" s="65"/>
      <c r="N23" s="65"/>
      <c r="O23" s="65"/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</row>
    <row r="24" spans="1:33" x14ac:dyDescent="0.15">
      <c r="A24"/>
    </row>
    <row r="25" spans="1:33" ht="14.25" x14ac:dyDescent="0.15">
      <c r="A25"/>
      <c r="B25" s="61" t="s">
        <v>62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 t="s">
        <v>63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3" ht="14.25" x14ac:dyDescent="0.15">
      <c r="A26"/>
      <c r="B26" s="61" t="s">
        <v>59</v>
      </c>
      <c r="C26" s="61"/>
      <c r="D26" s="61"/>
      <c r="E26" s="61"/>
      <c r="F26" s="61"/>
      <c r="G26" s="61" t="s">
        <v>60</v>
      </c>
      <c r="H26" s="61"/>
      <c r="I26" s="61"/>
      <c r="J26" s="61"/>
      <c r="K26" s="61"/>
      <c r="L26" s="61" t="s">
        <v>61</v>
      </c>
      <c r="M26" s="61"/>
      <c r="N26" s="61"/>
      <c r="O26" s="61"/>
      <c r="P26" s="61"/>
      <c r="Q26" s="61" t="s">
        <v>59</v>
      </c>
      <c r="R26" s="61"/>
      <c r="S26" s="61"/>
      <c r="T26" s="61"/>
      <c r="U26" s="61"/>
      <c r="V26" s="61" t="s">
        <v>60</v>
      </c>
      <c r="W26" s="61"/>
      <c r="X26" s="61"/>
      <c r="Y26" s="61"/>
      <c r="Z26" s="61"/>
      <c r="AA26" s="62" t="s">
        <v>61</v>
      </c>
      <c r="AB26" s="63"/>
      <c r="AC26" s="63"/>
      <c r="AD26" s="63"/>
      <c r="AE26" s="64"/>
    </row>
    <row r="27" spans="1:33" ht="24.95" customHeight="1" x14ac:dyDescent="0.1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8">
        <f>Q23/B23*100</f>
        <v>0</v>
      </c>
      <c r="R27" s="58"/>
      <c r="S27" s="58"/>
      <c r="T27" s="58"/>
      <c r="U27" s="58"/>
      <c r="V27" s="58">
        <f>V23/G23*100</f>
        <v>0</v>
      </c>
      <c r="W27" s="58"/>
      <c r="X27" s="58"/>
      <c r="Y27" s="58"/>
      <c r="Z27" s="58"/>
      <c r="AA27" s="58">
        <f>AA23/L23*100</f>
        <v>0</v>
      </c>
      <c r="AB27" s="58"/>
      <c r="AC27" s="58"/>
      <c r="AD27" s="58"/>
      <c r="AE27" s="58"/>
    </row>
  </sheetData>
  <sheetProtection sheet="1" objects="1" scenarios="1"/>
  <mergeCells count="59">
    <mergeCell ref="B16:AF16"/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  <mergeCell ref="B21:P21"/>
    <mergeCell ref="Q21:AE21"/>
    <mergeCell ref="B22:F22"/>
    <mergeCell ref="G22:K22"/>
    <mergeCell ref="L22:P22"/>
    <mergeCell ref="Q22:U22"/>
    <mergeCell ref="V22:Z22"/>
    <mergeCell ref="AA22:AE22"/>
    <mergeCell ref="AA23:AE23"/>
    <mergeCell ref="B25:P25"/>
    <mergeCell ref="Q25:AE25"/>
    <mergeCell ref="B26:F26"/>
    <mergeCell ref="G26:K26"/>
    <mergeCell ref="L26:P26"/>
    <mergeCell ref="Q26:U26"/>
    <mergeCell ref="V26:Z26"/>
    <mergeCell ref="AA26:AE26"/>
    <mergeCell ref="B23:F23"/>
    <mergeCell ref="G23:K23"/>
    <mergeCell ref="L23:P23"/>
    <mergeCell ref="Q23:U23"/>
    <mergeCell ref="V23:Z23"/>
    <mergeCell ref="AA27:AE27"/>
    <mergeCell ref="B27:F27"/>
    <mergeCell ref="G27:K27"/>
    <mergeCell ref="L27:P27"/>
    <mergeCell ref="Q27:U27"/>
    <mergeCell ref="V27:Z27"/>
  </mergeCells>
  <phoneticPr fontId="3"/>
  <pageMargins left="0.86614173228346458" right="0.6692913385826772" top="1.2598425196850394" bottom="0.98425196850393704" header="0.51181102362204722" footer="0.3937007874015748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1"/>
  <sheetViews>
    <sheetView view="pageBreakPreview" topLeftCell="A3" zoomScale="85" zoomScaleNormal="100" zoomScaleSheetLayoutView="85" workbookViewId="0">
      <selection activeCell="L13" sqref="L13:R13"/>
    </sheetView>
  </sheetViews>
  <sheetFormatPr defaultRowHeight="25.5" customHeight="1" x14ac:dyDescent="0.15"/>
  <cols>
    <col min="1" max="33" width="2.625" style="10" customWidth="1"/>
    <col min="34" max="34" width="9" style="11"/>
    <col min="35" max="35" width="9" style="5"/>
    <col min="36" max="36" width="4.375" style="5" customWidth="1"/>
    <col min="37" max="37" width="9" style="11"/>
    <col min="38" max="38" width="13" style="5" bestFit="1" customWidth="1"/>
    <col min="39" max="16384" width="9" style="10"/>
  </cols>
  <sheetData>
    <row r="1" spans="1:38" ht="25.5" customHeight="1" x14ac:dyDescent="0.15">
      <c r="A1" s="9" t="s">
        <v>23</v>
      </c>
    </row>
    <row r="2" spans="1:38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4" spans="1:38" ht="25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3"/>
      <c r="Q4" s="5"/>
      <c r="R4" s="5"/>
      <c r="S4" s="5"/>
      <c r="T4" s="5"/>
      <c r="U4" s="5"/>
      <c r="V4" s="5"/>
      <c r="W4" s="5"/>
      <c r="X4" s="5"/>
      <c r="Y4" s="11"/>
      <c r="Z4" s="11"/>
      <c r="AA4" s="11"/>
      <c r="AB4" s="11"/>
      <c r="AC4" s="11"/>
      <c r="AD4" s="11"/>
      <c r="AE4" s="11"/>
      <c r="AF4" s="11"/>
      <c r="AG4" s="11"/>
    </row>
    <row r="5" spans="1:38" ht="25.5" customHeight="1" thickBot="1" x14ac:dyDescent="0.2">
      <c r="A5" s="14"/>
      <c r="B5" s="54" t="s">
        <v>24</v>
      </c>
      <c r="C5" s="54"/>
      <c r="D5" s="54"/>
      <c r="E5" s="54"/>
      <c r="F5" s="33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3"/>
      <c r="Q5" s="14"/>
      <c r="R5" s="14"/>
      <c r="S5" s="14"/>
      <c r="T5" s="14"/>
      <c r="U5" s="14"/>
      <c r="V5" s="1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8" ht="25.5" customHeight="1" thickBot="1" x14ac:dyDescent="0.2">
      <c r="A6" s="14"/>
      <c r="B6" s="54" t="s">
        <v>3</v>
      </c>
      <c r="C6" s="54"/>
      <c r="D6" s="54"/>
      <c r="E6" s="54"/>
      <c r="F6" s="33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14"/>
      <c r="T6" s="14"/>
      <c r="U6" s="14"/>
      <c r="V6" s="14"/>
      <c r="W6" s="5"/>
      <c r="X6" s="5"/>
      <c r="Y6" s="57" t="s">
        <v>42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8" ht="25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8" ht="30.75" x14ac:dyDescent="0.15">
      <c r="A8" s="44" t="s">
        <v>25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8" ht="25.5" customHeight="1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8" ht="25.5" customHeight="1" x14ac:dyDescent="0.15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8" ht="22.5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8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  <c r="AL11" s="16"/>
    </row>
    <row r="12" spans="1:38" ht="37.5" customHeight="1" thickBot="1" x14ac:dyDescent="0.2">
      <c r="A12" s="14"/>
      <c r="B12" s="47" t="s">
        <v>14</v>
      </c>
      <c r="C12" s="49"/>
      <c r="D12" s="74">
        <f>'当日有権（期日用）'!D12:J12</f>
        <v>0</v>
      </c>
      <c r="E12" s="74"/>
      <c r="F12" s="74"/>
      <c r="G12" s="74"/>
      <c r="H12" s="74"/>
      <c r="I12" s="74"/>
      <c r="J12" s="74"/>
      <c r="K12" s="14" t="s">
        <v>15</v>
      </c>
      <c r="L12" s="75"/>
      <c r="M12" s="76"/>
      <c r="N12" s="76"/>
      <c r="O12" s="76"/>
      <c r="P12" s="76"/>
      <c r="Q12" s="76"/>
      <c r="R12" s="77"/>
      <c r="S12" s="14" t="s">
        <v>15</v>
      </c>
      <c r="T12" s="72"/>
      <c r="U12" s="72"/>
      <c r="V12" s="72"/>
      <c r="W12" s="72"/>
      <c r="X12" s="72"/>
      <c r="Y12" s="72"/>
      <c r="Z12" s="72"/>
      <c r="AA12" s="17" t="s">
        <v>15</v>
      </c>
      <c r="AB12" s="73">
        <f>IF(D12=0,0,ROUND(L12/D12*100,2))</f>
        <v>0</v>
      </c>
      <c r="AC12" s="73"/>
      <c r="AD12" s="73"/>
      <c r="AE12" s="73"/>
      <c r="AF12" s="73"/>
      <c r="AG12" s="17" t="s">
        <v>16</v>
      </c>
    </row>
    <row r="13" spans="1:38" ht="37.5" customHeight="1" thickBot="1" x14ac:dyDescent="0.2">
      <c r="A13" s="14"/>
      <c r="B13" s="47" t="s">
        <v>17</v>
      </c>
      <c r="C13" s="49"/>
      <c r="D13" s="74">
        <f>'当日有権（期日用）'!D13:J13</f>
        <v>0</v>
      </c>
      <c r="E13" s="74"/>
      <c r="F13" s="74"/>
      <c r="G13" s="74"/>
      <c r="H13" s="74"/>
      <c r="I13" s="74"/>
      <c r="J13" s="74"/>
      <c r="K13" s="14" t="s">
        <v>15</v>
      </c>
      <c r="L13" s="75"/>
      <c r="M13" s="76"/>
      <c r="N13" s="76"/>
      <c r="O13" s="76"/>
      <c r="P13" s="76"/>
      <c r="Q13" s="76"/>
      <c r="R13" s="77"/>
      <c r="S13" s="14" t="s">
        <v>15</v>
      </c>
      <c r="T13" s="72"/>
      <c r="U13" s="72"/>
      <c r="V13" s="72"/>
      <c r="W13" s="72"/>
      <c r="X13" s="72"/>
      <c r="Y13" s="72"/>
      <c r="Z13" s="72"/>
      <c r="AA13" s="17" t="s">
        <v>15</v>
      </c>
      <c r="AB13" s="73">
        <f>IF(D13=0,0,ROUND(L13/D13*100,2))</f>
        <v>0</v>
      </c>
      <c r="AC13" s="73"/>
      <c r="AD13" s="73"/>
      <c r="AE13" s="73"/>
      <c r="AF13" s="73"/>
      <c r="AG13" s="17" t="s">
        <v>16</v>
      </c>
    </row>
    <row r="14" spans="1:38" ht="37.5" customHeight="1" x14ac:dyDescent="0.15">
      <c r="A14" s="14"/>
      <c r="B14" s="33" t="s">
        <v>18</v>
      </c>
      <c r="C14" s="46"/>
      <c r="D14" s="70">
        <f>SUM(D12:J13)</f>
        <v>0</v>
      </c>
      <c r="E14" s="71"/>
      <c r="F14" s="71"/>
      <c r="G14" s="71"/>
      <c r="H14" s="71"/>
      <c r="I14" s="71"/>
      <c r="J14" s="71"/>
      <c r="K14" s="18" t="s">
        <v>26</v>
      </c>
      <c r="L14" s="70">
        <f>SUM(L12:R13)</f>
        <v>0</v>
      </c>
      <c r="M14" s="71"/>
      <c r="N14" s="71"/>
      <c r="O14" s="71"/>
      <c r="P14" s="71"/>
      <c r="Q14" s="71"/>
      <c r="R14" s="71"/>
      <c r="S14" s="18" t="s">
        <v>26</v>
      </c>
      <c r="T14" s="72"/>
      <c r="U14" s="72"/>
      <c r="V14" s="72"/>
      <c r="W14" s="72"/>
      <c r="X14" s="72"/>
      <c r="Y14" s="72"/>
      <c r="Z14" s="72"/>
      <c r="AA14" s="19" t="s">
        <v>15</v>
      </c>
      <c r="AB14" s="73">
        <f>IF(D14=0,0,ROUND(L14/D14*100,2))</f>
        <v>0</v>
      </c>
      <c r="AC14" s="73"/>
      <c r="AD14" s="73"/>
      <c r="AE14" s="73"/>
      <c r="AF14" s="73"/>
      <c r="AG14" s="19" t="s">
        <v>16</v>
      </c>
    </row>
    <row r="15" spans="1:38" ht="1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8" ht="25.5" customHeight="1" x14ac:dyDescent="0.15">
      <c r="A16"/>
      <c r="B16"/>
      <c r="C16" t="s">
        <v>27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31" ht="25.5" customHeight="1" x14ac:dyDescent="0.15">
      <c r="A17"/>
      <c r="B17"/>
      <c r="C17" t="s">
        <v>28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31" ht="13.5" x14ac:dyDescent="0.15">
      <c r="A18"/>
      <c r="B18"/>
      <c r="C18" t="s">
        <v>29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1" ht="25.5" customHeight="1" x14ac:dyDescent="0.15">
      <c r="A19"/>
      <c r="B19"/>
      <c r="C19" t="s">
        <v>30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1" ht="25.5" customHeight="1" x14ac:dyDescent="0.15">
      <c r="A20"/>
      <c r="B20"/>
      <c r="C20" t="s">
        <v>31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31" ht="20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1" ht="20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1" ht="20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31" ht="21" customHeight="1" x14ac:dyDescent="0.2">
      <c r="A24"/>
      <c r="B24" s="31" t="s">
        <v>64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31" ht="15" customHeight="1" x14ac:dyDescent="0.15">
      <c r="A25"/>
      <c r="B25" s="61" t="s">
        <v>57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 t="s">
        <v>58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ht="15" customHeight="1" x14ac:dyDescent="0.15">
      <c r="A26"/>
      <c r="B26" s="61" t="s">
        <v>59</v>
      </c>
      <c r="C26" s="61"/>
      <c r="D26" s="61"/>
      <c r="E26" s="61"/>
      <c r="F26" s="61"/>
      <c r="G26" s="61" t="s">
        <v>60</v>
      </c>
      <c r="H26" s="61"/>
      <c r="I26" s="61"/>
      <c r="J26" s="61"/>
      <c r="K26" s="61"/>
      <c r="L26" s="61" t="s">
        <v>61</v>
      </c>
      <c r="M26" s="61"/>
      <c r="N26" s="61"/>
      <c r="O26" s="61"/>
      <c r="P26" s="61"/>
      <c r="Q26" s="61" t="s">
        <v>59</v>
      </c>
      <c r="R26" s="61"/>
      <c r="S26" s="61"/>
      <c r="T26" s="61"/>
      <c r="U26" s="61"/>
      <c r="V26" s="61" t="s">
        <v>60</v>
      </c>
      <c r="W26" s="61"/>
      <c r="X26" s="61"/>
      <c r="Y26" s="61"/>
      <c r="Z26" s="61"/>
      <c r="AA26" s="61" t="s">
        <v>61</v>
      </c>
      <c r="AB26" s="61"/>
      <c r="AC26" s="61"/>
      <c r="AD26" s="61"/>
      <c r="AE26" s="61"/>
    </row>
    <row r="27" spans="1:31" ht="25.5" customHeight="1" x14ac:dyDescent="0.15">
      <c r="B27" s="65">
        <v>24958</v>
      </c>
      <c r="C27" s="65"/>
      <c r="D27" s="65"/>
      <c r="E27" s="65"/>
      <c r="F27" s="65"/>
      <c r="G27" s="65">
        <v>28635</v>
      </c>
      <c r="H27" s="65"/>
      <c r="I27" s="65"/>
      <c r="J27" s="65"/>
      <c r="K27" s="65"/>
      <c r="L27" s="65">
        <f>B27+G27</f>
        <v>53593</v>
      </c>
      <c r="M27" s="65"/>
      <c r="N27" s="65"/>
      <c r="O27" s="65"/>
      <c r="P27" s="65"/>
      <c r="Q27" s="69">
        <v>2207</v>
      </c>
      <c r="R27" s="69"/>
      <c r="S27" s="69"/>
      <c r="T27" s="69"/>
      <c r="U27" s="69"/>
      <c r="V27" s="69">
        <v>1841</v>
      </c>
      <c r="W27" s="69"/>
      <c r="X27" s="69"/>
      <c r="Y27" s="69"/>
      <c r="Z27" s="69"/>
      <c r="AA27" s="69">
        <f>SUM(Q27:V27)</f>
        <v>4048</v>
      </c>
      <c r="AB27" s="69"/>
      <c r="AC27" s="69"/>
      <c r="AD27" s="69"/>
      <c r="AE27" s="69"/>
    </row>
    <row r="28" spans="1:31" ht="15" customHeight="1" x14ac:dyDescent="0.15"/>
    <row r="29" spans="1:31" ht="15" customHeight="1" x14ac:dyDescent="0.15">
      <c r="B29" s="61" t="s">
        <v>62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 t="s">
        <v>63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ht="15" customHeight="1" x14ac:dyDescent="0.15">
      <c r="B30" s="61" t="s">
        <v>59</v>
      </c>
      <c r="C30" s="61"/>
      <c r="D30" s="61"/>
      <c r="E30" s="61"/>
      <c r="F30" s="61"/>
      <c r="G30" s="61" t="s">
        <v>60</v>
      </c>
      <c r="H30" s="61"/>
      <c r="I30" s="61"/>
      <c r="J30" s="61"/>
      <c r="K30" s="61"/>
      <c r="L30" s="61" t="s">
        <v>61</v>
      </c>
      <c r="M30" s="61"/>
      <c r="N30" s="61"/>
      <c r="O30" s="61"/>
      <c r="P30" s="61"/>
      <c r="Q30" s="61" t="s">
        <v>59</v>
      </c>
      <c r="R30" s="61"/>
      <c r="S30" s="61"/>
      <c r="T30" s="61"/>
      <c r="U30" s="61"/>
      <c r="V30" s="61" t="s">
        <v>60</v>
      </c>
      <c r="W30" s="61"/>
      <c r="X30" s="61"/>
      <c r="Y30" s="61"/>
      <c r="Z30" s="61"/>
      <c r="AA30" s="62" t="s">
        <v>61</v>
      </c>
      <c r="AB30" s="63"/>
      <c r="AC30" s="63"/>
      <c r="AD30" s="63"/>
      <c r="AE30" s="64"/>
    </row>
    <row r="31" spans="1:31" ht="25.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8">
        <f>Q27/B27*100</f>
        <v>8.8428559980767698</v>
      </c>
      <c r="R31" s="68"/>
      <c r="S31" s="68"/>
      <c r="T31" s="68"/>
      <c r="U31" s="68"/>
      <c r="V31" s="68">
        <f>V27/G27*100</f>
        <v>6.4291950410337</v>
      </c>
      <c r="W31" s="68"/>
      <c r="X31" s="68"/>
      <c r="Y31" s="68"/>
      <c r="Z31" s="68"/>
      <c r="AA31" s="68">
        <f>AA27/L27*100</f>
        <v>7.5532252346388526</v>
      </c>
      <c r="AB31" s="68"/>
      <c r="AC31" s="68"/>
      <c r="AD31" s="68"/>
      <c r="AE31" s="68"/>
    </row>
  </sheetData>
  <sheetProtection sheet="1" objects="1" scenarios="1"/>
  <mergeCells count="58"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  <mergeCell ref="B25:P25"/>
    <mergeCell ref="Q25:AE25"/>
    <mergeCell ref="B26:F26"/>
    <mergeCell ref="G26:K26"/>
    <mergeCell ref="L26:P26"/>
    <mergeCell ref="Q26:U26"/>
    <mergeCell ref="V26:Z26"/>
    <mergeCell ref="AA26:AE26"/>
    <mergeCell ref="AA27:AE27"/>
    <mergeCell ref="B29:P29"/>
    <mergeCell ref="Q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31:AE31"/>
    <mergeCell ref="B31:F31"/>
    <mergeCell ref="G31:K31"/>
    <mergeCell ref="L31:P31"/>
    <mergeCell ref="Q31:U31"/>
    <mergeCell ref="V31:Z31"/>
  </mergeCells>
  <phoneticPr fontId="3"/>
  <pageMargins left="0.78740157480314965" right="0.78740157480314965" top="0.98425196850393704" bottom="0.98425196850393704" header="0.51181102362204722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31"/>
  <sheetViews>
    <sheetView view="pageBreakPreview" topLeftCell="A14" zoomScale="85" zoomScaleNormal="100" zoomScaleSheetLayoutView="85" workbookViewId="0">
      <selection activeCell="V24" sqref="V24"/>
    </sheetView>
  </sheetViews>
  <sheetFormatPr defaultRowHeight="25.5" customHeight="1" x14ac:dyDescent="0.15"/>
  <cols>
    <col min="1" max="33" width="2.625" style="10" customWidth="1"/>
    <col min="34" max="34" width="3.875" style="11" customWidth="1"/>
    <col min="35" max="35" width="9" style="5"/>
    <col min="36" max="36" width="10.5" style="5" customWidth="1"/>
    <col min="37" max="37" width="9" style="11"/>
    <col min="38" max="38" width="13" style="5" bestFit="1" customWidth="1"/>
    <col min="39" max="16384" width="9" style="10"/>
  </cols>
  <sheetData>
    <row r="1" spans="1:38" ht="25.5" customHeight="1" x14ac:dyDescent="0.15">
      <c r="A1" s="9" t="s">
        <v>23</v>
      </c>
    </row>
    <row r="2" spans="1:38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4" spans="1:38" ht="25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3"/>
      <c r="Q4" s="5"/>
      <c r="R4" s="5"/>
      <c r="S4" s="5"/>
      <c r="T4" s="5"/>
      <c r="U4" s="5"/>
      <c r="V4" s="5"/>
      <c r="W4" s="5"/>
      <c r="X4" s="5"/>
      <c r="Y4" s="11"/>
      <c r="Z4" s="11"/>
      <c r="AA4" s="11"/>
      <c r="AB4" s="11"/>
      <c r="AC4" s="11"/>
      <c r="AD4" s="11"/>
      <c r="AE4" s="11"/>
      <c r="AF4" s="11"/>
      <c r="AG4" s="11"/>
    </row>
    <row r="5" spans="1:38" ht="25.5" customHeight="1" thickBot="1" x14ac:dyDescent="0.2">
      <c r="A5" s="14"/>
      <c r="B5" s="54" t="s">
        <v>24</v>
      </c>
      <c r="C5" s="54"/>
      <c r="D5" s="54"/>
      <c r="E5" s="54"/>
      <c r="F5" s="33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3"/>
      <c r="Q5" s="14"/>
      <c r="R5" s="14"/>
      <c r="S5" s="14"/>
      <c r="T5" s="14"/>
      <c r="U5" s="14"/>
      <c r="V5" s="1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8" ht="25.5" customHeight="1" thickBot="1" x14ac:dyDescent="0.2">
      <c r="A6" s="14"/>
      <c r="B6" s="54" t="s">
        <v>3</v>
      </c>
      <c r="C6" s="54"/>
      <c r="D6" s="54"/>
      <c r="E6" s="54"/>
      <c r="F6" s="33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14"/>
      <c r="T6" s="14"/>
      <c r="U6" s="14"/>
      <c r="V6" s="14"/>
      <c r="W6" s="5"/>
      <c r="X6" s="5"/>
      <c r="Y6" s="57" t="s">
        <v>43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8" ht="25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8" ht="30.75" x14ac:dyDescent="0.15">
      <c r="A8" s="44" t="s">
        <v>25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8" ht="25.5" customHeight="1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8" ht="25.5" customHeight="1" x14ac:dyDescent="0.15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8" ht="22.5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8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  <c r="AI11" s="6" t="s">
        <v>44</v>
      </c>
      <c r="AJ11" s="6" t="s">
        <v>45</v>
      </c>
      <c r="AL11" s="16"/>
    </row>
    <row r="12" spans="1:38" ht="37.5" customHeight="1" thickBot="1" x14ac:dyDescent="0.2">
      <c r="A12" s="14"/>
      <c r="B12" s="47" t="s">
        <v>14</v>
      </c>
      <c r="C12" s="49"/>
      <c r="D12" s="74">
        <f>'当日有権（期日用）'!D12:J12</f>
        <v>0</v>
      </c>
      <c r="E12" s="74"/>
      <c r="F12" s="74"/>
      <c r="G12" s="74"/>
      <c r="H12" s="74"/>
      <c r="I12" s="74"/>
      <c r="J12" s="74"/>
      <c r="K12" s="14" t="s">
        <v>15</v>
      </c>
      <c r="L12" s="75"/>
      <c r="M12" s="76"/>
      <c r="N12" s="76"/>
      <c r="O12" s="76"/>
      <c r="P12" s="76"/>
      <c r="Q12" s="76"/>
      <c r="R12" s="77"/>
      <c r="S12" s="14" t="s">
        <v>15</v>
      </c>
      <c r="T12" s="72"/>
      <c r="U12" s="72"/>
      <c r="V12" s="72"/>
      <c r="W12" s="72"/>
      <c r="X12" s="72"/>
      <c r="Y12" s="72"/>
      <c r="Z12" s="72"/>
      <c r="AA12" s="17" t="s">
        <v>15</v>
      </c>
      <c r="AB12" s="73">
        <f>IF(D12=0,0,ROUND(L12/D12*100,2))</f>
        <v>0</v>
      </c>
      <c r="AC12" s="73"/>
      <c r="AD12" s="73"/>
      <c r="AE12" s="73"/>
      <c r="AF12" s="73"/>
      <c r="AG12" s="17" t="s">
        <v>16</v>
      </c>
      <c r="AI12" s="7">
        <f>投票状況10!L12</f>
        <v>0</v>
      </c>
      <c r="AJ12" s="6" t="str">
        <f>IF(L12&lt;AI12,"エラー","ＯＫ")</f>
        <v>ＯＫ</v>
      </c>
    </row>
    <row r="13" spans="1:38" ht="37.5" customHeight="1" thickBot="1" x14ac:dyDescent="0.2">
      <c r="A13" s="14"/>
      <c r="B13" s="47" t="s">
        <v>17</v>
      </c>
      <c r="C13" s="49"/>
      <c r="D13" s="74">
        <f>'当日有権（期日用）'!D13:J13</f>
        <v>0</v>
      </c>
      <c r="E13" s="74"/>
      <c r="F13" s="74"/>
      <c r="G13" s="74"/>
      <c r="H13" s="74"/>
      <c r="I13" s="74"/>
      <c r="J13" s="74"/>
      <c r="K13" s="14" t="s">
        <v>15</v>
      </c>
      <c r="L13" s="75"/>
      <c r="M13" s="76"/>
      <c r="N13" s="76"/>
      <c r="O13" s="76"/>
      <c r="P13" s="76"/>
      <c r="Q13" s="76"/>
      <c r="R13" s="77"/>
      <c r="S13" s="14" t="s">
        <v>15</v>
      </c>
      <c r="T13" s="72"/>
      <c r="U13" s="72"/>
      <c r="V13" s="72"/>
      <c r="W13" s="72"/>
      <c r="X13" s="72"/>
      <c r="Y13" s="72"/>
      <c r="Z13" s="72"/>
      <c r="AA13" s="17" t="s">
        <v>15</v>
      </c>
      <c r="AB13" s="73">
        <f>IF(D13=0,0,ROUND(L13/D13*100,2))</f>
        <v>0</v>
      </c>
      <c r="AC13" s="73"/>
      <c r="AD13" s="73"/>
      <c r="AE13" s="73"/>
      <c r="AF13" s="73"/>
      <c r="AG13" s="17" t="s">
        <v>16</v>
      </c>
      <c r="AI13" s="7">
        <f>投票状況10!L13</f>
        <v>0</v>
      </c>
      <c r="AJ13" s="6" t="str">
        <f>IF(L13&lt;AI13,"エラー","ＯＫ")</f>
        <v>ＯＫ</v>
      </c>
    </row>
    <row r="14" spans="1:38" ht="37.5" customHeight="1" x14ac:dyDescent="0.15">
      <c r="A14" s="14"/>
      <c r="B14" s="33" t="s">
        <v>18</v>
      </c>
      <c r="C14" s="46"/>
      <c r="D14" s="70">
        <f>SUM(D12:J13)</f>
        <v>0</v>
      </c>
      <c r="E14" s="71"/>
      <c r="F14" s="71"/>
      <c r="G14" s="71"/>
      <c r="H14" s="71"/>
      <c r="I14" s="71"/>
      <c r="J14" s="71"/>
      <c r="K14" s="18" t="s">
        <v>26</v>
      </c>
      <c r="L14" s="70">
        <f>SUM(L12:R13)</f>
        <v>0</v>
      </c>
      <c r="M14" s="71"/>
      <c r="N14" s="71"/>
      <c r="O14" s="71"/>
      <c r="P14" s="71"/>
      <c r="Q14" s="71"/>
      <c r="R14" s="71"/>
      <c r="S14" s="18" t="s">
        <v>26</v>
      </c>
      <c r="T14" s="72"/>
      <c r="U14" s="72"/>
      <c r="V14" s="72"/>
      <c r="W14" s="72"/>
      <c r="X14" s="72"/>
      <c r="Y14" s="72"/>
      <c r="Z14" s="72"/>
      <c r="AA14" s="19" t="s">
        <v>15</v>
      </c>
      <c r="AB14" s="73">
        <f>IF(D14=0,0,ROUND(L14/D14*100,2))</f>
        <v>0</v>
      </c>
      <c r="AC14" s="73"/>
      <c r="AD14" s="73"/>
      <c r="AE14" s="73"/>
      <c r="AF14" s="73"/>
      <c r="AG14" s="19" t="s">
        <v>16</v>
      </c>
      <c r="AI14" s="7">
        <f>投票状況10!L14</f>
        <v>0</v>
      </c>
      <c r="AJ14" s="6" t="str">
        <f>IF(L14&lt;AI14,"エラー","ＯＫ")</f>
        <v>ＯＫ</v>
      </c>
    </row>
    <row r="15" spans="1:38" ht="1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8" ht="25.5" customHeight="1" x14ac:dyDescent="0.15">
      <c r="A16"/>
      <c r="B16"/>
      <c r="C16" t="s">
        <v>27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31" ht="25.5" customHeight="1" x14ac:dyDescent="0.15">
      <c r="A17"/>
      <c r="B17"/>
      <c r="C17" t="s">
        <v>28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31" ht="13.5" x14ac:dyDescent="0.15">
      <c r="A18"/>
      <c r="B18"/>
      <c r="C18" t="s">
        <v>29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1" ht="25.5" customHeight="1" x14ac:dyDescent="0.15">
      <c r="A19"/>
      <c r="B19"/>
      <c r="C19" t="s">
        <v>30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1" ht="25.5" customHeight="1" x14ac:dyDescent="0.15">
      <c r="A20"/>
      <c r="B20"/>
      <c r="C20" t="s">
        <v>31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31" ht="20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1" ht="20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1" ht="20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31" ht="20.100000000000001" customHeight="1" x14ac:dyDescent="0.2">
      <c r="A24"/>
      <c r="B24" s="31" t="s">
        <v>64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31" ht="15" customHeight="1" x14ac:dyDescent="0.15">
      <c r="A25"/>
      <c r="B25" s="61" t="s">
        <v>57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 t="s">
        <v>58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ht="15" customHeight="1" x14ac:dyDescent="0.15">
      <c r="A26"/>
      <c r="B26" s="61" t="s">
        <v>59</v>
      </c>
      <c r="C26" s="61"/>
      <c r="D26" s="61"/>
      <c r="E26" s="61"/>
      <c r="F26" s="61"/>
      <c r="G26" s="61" t="s">
        <v>60</v>
      </c>
      <c r="H26" s="61"/>
      <c r="I26" s="61"/>
      <c r="J26" s="61"/>
      <c r="K26" s="61"/>
      <c r="L26" s="61" t="s">
        <v>61</v>
      </c>
      <c r="M26" s="61"/>
      <c r="N26" s="61"/>
      <c r="O26" s="61"/>
      <c r="P26" s="61"/>
      <c r="Q26" s="61" t="s">
        <v>59</v>
      </c>
      <c r="R26" s="61"/>
      <c r="S26" s="61"/>
      <c r="T26" s="61"/>
      <c r="U26" s="61"/>
      <c r="V26" s="61" t="s">
        <v>60</v>
      </c>
      <c r="W26" s="61"/>
      <c r="X26" s="61"/>
      <c r="Y26" s="61"/>
      <c r="Z26" s="61"/>
      <c r="AA26" s="61" t="s">
        <v>61</v>
      </c>
      <c r="AB26" s="61"/>
      <c r="AC26" s="61"/>
      <c r="AD26" s="61"/>
      <c r="AE26" s="61"/>
    </row>
    <row r="27" spans="1:31" ht="24.95" customHeight="1" x14ac:dyDescent="0.15">
      <c r="B27" s="65">
        <v>24958</v>
      </c>
      <c r="C27" s="65"/>
      <c r="D27" s="65"/>
      <c r="E27" s="65"/>
      <c r="F27" s="65"/>
      <c r="G27" s="65">
        <v>28635</v>
      </c>
      <c r="H27" s="65"/>
      <c r="I27" s="65"/>
      <c r="J27" s="65"/>
      <c r="K27" s="65"/>
      <c r="L27" s="65">
        <f>B27+G27</f>
        <v>53593</v>
      </c>
      <c r="M27" s="65"/>
      <c r="N27" s="65"/>
      <c r="O27" s="65"/>
      <c r="P27" s="65"/>
      <c r="Q27" s="69">
        <v>3546</v>
      </c>
      <c r="R27" s="69"/>
      <c r="S27" s="69"/>
      <c r="T27" s="69"/>
      <c r="U27" s="69"/>
      <c r="V27" s="69">
        <v>3381</v>
      </c>
      <c r="W27" s="69"/>
      <c r="X27" s="69"/>
      <c r="Y27" s="69"/>
      <c r="Z27" s="69"/>
      <c r="AA27" s="69">
        <f>SUM(Q27:V27)</f>
        <v>6927</v>
      </c>
      <c r="AB27" s="69"/>
      <c r="AC27" s="69"/>
      <c r="AD27" s="69"/>
      <c r="AE27" s="69"/>
    </row>
    <row r="28" spans="1:31" ht="15" customHeight="1" x14ac:dyDescent="0.15"/>
    <row r="29" spans="1:31" ht="15" customHeight="1" x14ac:dyDescent="0.15">
      <c r="B29" s="61" t="s">
        <v>62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 t="s">
        <v>63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ht="15" customHeight="1" x14ac:dyDescent="0.15">
      <c r="B30" s="61" t="s">
        <v>59</v>
      </c>
      <c r="C30" s="61"/>
      <c r="D30" s="61"/>
      <c r="E30" s="61"/>
      <c r="F30" s="61"/>
      <c r="G30" s="61" t="s">
        <v>60</v>
      </c>
      <c r="H30" s="61"/>
      <c r="I30" s="61"/>
      <c r="J30" s="61"/>
      <c r="K30" s="61"/>
      <c r="L30" s="61" t="s">
        <v>61</v>
      </c>
      <c r="M30" s="61"/>
      <c r="N30" s="61"/>
      <c r="O30" s="61"/>
      <c r="P30" s="61"/>
      <c r="Q30" s="61" t="s">
        <v>59</v>
      </c>
      <c r="R30" s="61"/>
      <c r="S30" s="61"/>
      <c r="T30" s="61"/>
      <c r="U30" s="61"/>
      <c r="V30" s="61" t="s">
        <v>60</v>
      </c>
      <c r="W30" s="61"/>
      <c r="X30" s="61"/>
      <c r="Y30" s="61"/>
      <c r="Z30" s="61"/>
      <c r="AA30" s="62" t="s">
        <v>61</v>
      </c>
      <c r="AB30" s="63"/>
      <c r="AC30" s="63"/>
      <c r="AD30" s="63"/>
      <c r="AE30" s="64"/>
    </row>
    <row r="31" spans="1:31" ht="25.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8">
        <f>Q27/B27*100</f>
        <v>14.207869220290087</v>
      </c>
      <c r="R31" s="68"/>
      <c r="S31" s="68"/>
      <c r="T31" s="68"/>
      <c r="U31" s="68"/>
      <c r="V31" s="68">
        <f>V27/G27*100</f>
        <v>11.80722891566265</v>
      </c>
      <c r="W31" s="68"/>
      <c r="X31" s="68"/>
      <c r="Y31" s="68"/>
      <c r="Z31" s="68"/>
      <c r="AA31" s="68">
        <f>AA27/L27*100</f>
        <v>12.92519545463027</v>
      </c>
      <c r="AB31" s="68"/>
      <c r="AC31" s="68"/>
      <c r="AD31" s="68"/>
      <c r="AE31" s="68"/>
    </row>
  </sheetData>
  <sheetProtection sheet="1" objects="1" scenarios="1"/>
  <mergeCells count="58"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  <mergeCell ref="B25:P25"/>
    <mergeCell ref="Q25:AE25"/>
    <mergeCell ref="B26:F26"/>
    <mergeCell ref="G26:K26"/>
    <mergeCell ref="L26:P26"/>
    <mergeCell ref="Q26:U26"/>
    <mergeCell ref="V26:Z26"/>
    <mergeCell ref="AA26:AE26"/>
    <mergeCell ref="AA27:AE27"/>
    <mergeCell ref="B29:P29"/>
    <mergeCell ref="Q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31:AE31"/>
    <mergeCell ref="B31:F31"/>
    <mergeCell ref="G31:K31"/>
    <mergeCell ref="L31:P31"/>
    <mergeCell ref="Q31:U31"/>
    <mergeCell ref="V31:Z31"/>
  </mergeCells>
  <phoneticPr fontId="3"/>
  <pageMargins left="0.78740157480314965" right="0.78740157480314965" top="0.98425196850393704" bottom="0.98425196850393704" header="0.51181102362204722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1"/>
  <sheetViews>
    <sheetView view="pageBreakPreview" topLeftCell="A9" zoomScale="85" zoomScaleNormal="100" zoomScaleSheetLayoutView="85" workbookViewId="0">
      <selection activeCell="A16" sqref="A16:XFD31"/>
    </sheetView>
  </sheetViews>
  <sheetFormatPr defaultRowHeight="25.5" customHeight="1" x14ac:dyDescent="0.15"/>
  <cols>
    <col min="1" max="33" width="2.625" style="10" customWidth="1"/>
    <col min="34" max="34" width="3.875" style="11" customWidth="1"/>
    <col min="35" max="35" width="9" style="5"/>
    <col min="36" max="36" width="10.5" style="5" customWidth="1"/>
    <col min="37" max="37" width="9" style="11"/>
    <col min="38" max="38" width="13" style="5" bestFit="1" customWidth="1"/>
    <col min="39" max="16384" width="9" style="10"/>
  </cols>
  <sheetData>
    <row r="1" spans="1:38" ht="25.5" customHeight="1" x14ac:dyDescent="0.15">
      <c r="A1" s="9" t="s">
        <v>23</v>
      </c>
    </row>
    <row r="2" spans="1:38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4" spans="1:38" ht="25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3"/>
      <c r="Q4" s="5"/>
      <c r="R4" s="5"/>
      <c r="S4" s="5"/>
      <c r="T4" s="5"/>
      <c r="U4" s="5"/>
      <c r="V4" s="5"/>
      <c r="W4" s="5"/>
      <c r="X4" s="5"/>
      <c r="Y4" s="11"/>
      <c r="Z4" s="11"/>
      <c r="AA4" s="11"/>
      <c r="AB4" s="11"/>
      <c r="AC4" s="11"/>
      <c r="AD4" s="11"/>
      <c r="AE4" s="11"/>
      <c r="AF4" s="11"/>
      <c r="AG4" s="11"/>
    </row>
    <row r="5" spans="1:38" ht="25.5" customHeight="1" thickBot="1" x14ac:dyDescent="0.2">
      <c r="A5" s="14"/>
      <c r="B5" s="54" t="s">
        <v>24</v>
      </c>
      <c r="C5" s="54"/>
      <c r="D5" s="54"/>
      <c r="E5" s="54"/>
      <c r="F5" s="33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3"/>
      <c r="Q5" s="14"/>
      <c r="R5" s="14"/>
      <c r="S5" s="14"/>
      <c r="T5" s="14"/>
      <c r="U5" s="14"/>
      <c r="V5" s="1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8" ht="25.5" customHeight="1" thickBot="1" x14ac:dyDescent="0.2">
      <c r="A6" s="14"/>
      <c r="B6" s="54" t="s">
        <v>3</v>
      </c>
      <c r="C6" s="54"/>
      <c r="D6" s="54"/>
      <c r="E6" s="54"/>
      <c r="F6" s="33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14"/>
      <c r="T6" s="14"/>
      <c r="U6" s="14"/>
      <c r="V6" s="14"/>
      <c r="W6" s="5"/>
      <c r="X6" s="5"/>
      <c r="Y6" s="57" t="s">
        <v>46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8" ht="25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8" ht="30.75" x14ac:dyDescent="0.15">
      <c r="A8" s="44" t="s">
        <v>25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8" ht="25.5" customHeight="1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8" ht="25.5" customHeight="1" x14ac:dyDescent="0.15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8" ht="22.5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8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  <c r="AI11" s="8" t="s">
        <v>47</v>
      </c>
      <c r="AJ11" s="6" t="s">
        <v>45</v>
      </c>
      <c r="AL11" s="16"/>
    </row>
    <row r="12" spans="1:38" ht="37.5" customHeight="1" thickBot="1" x14ac:dyDescent="0.2">
      <c r="A12" s="14"/>
      <c r="B12" s="47" t="s">
        <v>14</v>
      </c>
      <c r="C12" s="49"/>
      <c r="D12" s="74">
        <f>'当日有権（期日用）'!D12:J12</f>
        <v>0</v>
      </c>
      <c r="E12" s="74"/>
      <c r="F12" s="74"/>
      <c r="G12" s="74"/>
      <c r="H12" s="74"/>
      <c r="I12" s="74"/>
      <c r="J12" s="74"/>
      <c r="K12" s="14" t="s">
        <v>15</v>
      </c>
      <c r="L12" s="75"/>
      <c r="M12" s="76"/>
      <c r="N12" s="76"/>
      <c r="O12" s="76"/>
      <c r="P12" s="76"/>
      <c r="Q12" s="76"/>
      <c r="R12" s="77"/>
      <c r="S12" s="14" t="s">
        <v>15</v>
      </c>
      <c r="T12" s="72"/>
      <c r="U12" s="72"/>
      <c r="V12" s="72"/>
      <c r="W12" s="72"/>
      <c r="X12" s="72"/>
      <c r="Y12" s="72"/>
      <c r="Z12" s="72"/>
      <c r="AA12" s="17" t="s">
        <v>15</v>
      </c>
      <c r="AB12" s="73">
        <f>IF(D12=0,0,ROUND(L12/D12*100,2))</f>
        <v>0</v>
      </c>
      <c r="AC12" s="73"/>
      <c r="AD12" s="73"/>
      <c r="AE12" s="73"/>
      <c r="AF12" s="73"/>
      <c r="AG12" s="17" t="s">
        <v>16</v>
      </c>
      <c r="AI12" s="7">
        <f>投票状況11!L12</f>
        <v>0</v>
      </c>
      <c r="AJ12" s="6" t="str">
        <f>IF(L12&lt;AI12,"エラー","ＯＫ")</f>
        <v>ＯＫ</v>
      </c>
    </row>
    <row r="13" spans="1:38" ht="37.5" customHeight="1" thickBot="1" x14ac:dyDescent="0.2">
      <c r="A13" s="14"/>
      <c r="B13" s="47" t="s">
        <v>17</v>
      </c>
      <c r="C13" s="49"/>
      <c r="D13" s="74">
        <f>'当日有権（期日用）'!D13:J13</f>
        <v>0</v>
      </c>
      <c r="E13" s="74"/>
      <c r="F13" s="74"/>
      <c r="G13" s="74"/>
      <c r="H13" s="74"/>
      <c r="I13" s="74"/>
      <c r="J13" s="74"/>
      <c r="K13" s="14" t="s">
        <v>15</v>
      </c>
      <c r="L13" s="75"/>
      <c r="M13" s="76"/>
      <c r="N13" s="76"/>
      <c r="O13" s="76"/>
      <c r="P13" s="76"/>
      <c r="Q13" s="76"/>
      <c r="R13" s="77"/>
      <c r="S13" s="14" t="s">
        <v>15</v>
      </c>
      <c r="T13" s="72"/>
      <c r="U13" s="72"/>
      <c r="V13" s="72"/>
      <c r="W13" s="72"/>
      <c r="X13" s="72"/>
      <c r="Y13" s="72"/>
      <c r="Z13" s="72"/>
      <c r="AA13" s="17" t="s">
        <v>15</v>
      </c>
      <c r="AB13" s="73">
        <f>IF(D13=0,0,ROUND(L13/D13*100,2))</f>
        <v>0</v>
      </c>
      <c r="AC13" s="73"/>
      <c r="AD13" s="73"/>
      <c r="AE13" s="73"/>
      <c r="AF13" s="73"/>
      <c r="AG13" s="17" t="s">
        <v>16</v>
      </c>
      <c r="AI13" s="7">
        <f>投票状況11!L13</f>
        <v>0</v>
      </c>
      <c r="AJ13" s="6" t="str">
        <f>IF(L13&lt;AI13,"エラー","ＯＫ")</f>
        <v>ＯＫ</v>
      </c>
    </row>
    <row r="14" spans="1:38" ht="37.5" customHeight="1" x14ac:dyDescent="0.15">
      <c r="A14" s="14"/>
      <c r="B14" s="33" t="s">
        <v>18</v>
      </c>
      <c r="C14" s="46"/>
      <c r="D14" s="70">
        <f>SUM(D12:J13)</f>
        <v>0</v>
      </c>
      <c r="E14" s="71"/>
      <c r="F14" s="71"/>
      <c r="G14" s="71"/>
      <c r="H14" s="71"/>
      <c r="I14" s="71"/>
      <c r="J14" s="71"/>
      <c r="K14" s="18" t="s">
        <v>26</v>
      </c>
      <c r="L14" s="70">
        <f>SUM(L12:R13)</f>
        <v>0</v>
      </c>
      <c r="M14" s="71"/>
      <c r="N14" s="71"/>
      <c r="O14" s="71"/>
      <c r="P14" s="71"/>
      <c r="Q14" s="71"/>
      <c r="R14" s="71"/>
      <c r="S14" s="18" t="s">
        <v>26</v>
      </c>
      <c r="T14" s="72"/>
      <c r="U14" s="72"/>
      <c r="V14" s="72"/>
      <c r="W14" s="72"/>
      <c r="X14" s="72"/>
      <c r="Y14" s="72"/>
      <c r="Z14" s="72"/>
      <c r="AA14" s="19" t="s">
        <v>15</v>
      </c>
      <c r="AB14" s="73">
        <f>IF(D14=0,0,ROUND(L14/D14*100,2))</f>
        <v>0</v>
      </c>
      <c r="AC14" s="73"/>
      <c r="AD14" s="73"/>
      <c r="AE14" s="73"/>
      <c r="AF14" s="73"/>
      <c r="AG14" s="19" t="s">
        <v>16</v>
      </c>
      <c r="AI14" s="7">
        <f>投票状況11!L14</f>
        <v>0</v>
      </c>
      <c r="AJ14" s="6" t="str">
        <f>IF(L14&lt;AI14,"エラー","ＯＫ")</f>
        <v>ＯＫ</v>
      </c>
    </row>
    <row r="15" spans="1:38" ht="1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8" ht="25.5" customHeight="1" x14ac:dyDescent="0.15">
      <c r="A16"/>
      <c r="B16"/>
      <c r="C16" t="s">
        <v>27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31" ht="25.5" customHeight="1" x14ac:dyDescent="0.15">
      <c r="A17"/>
      <c r="B17"/>
      <c r="C17" t="s">
        <v>28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31" ht="13.5" x14ac:dyDescent="0.15">
      <c r="A18"/>
      <c r="B18"/>
      <c r="C18" t="s">
        <v>29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1" ht="25.5" customHeight="1" x14ac:dyDescent="0.15">
      <c r="A19"/>
      <c r="B19"/>
      <c r="C19" t="s">
        <v>30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1" ht="25.5" customHeight="1" x14ac:dyDescent="0.15">
      <c r="A20"/>
      <c r="B20"/>
      <c r="C20" t="s">
        <v>31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31" ht="20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1" ht="20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1" ht="20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31" ht="20.100000000000001" customHeight="1" x14ac:dyDescent="0.2">
      <c r="A24"/>
      <c r="B24" s="31" t="s">
        <v>64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31" ht="15" customHeight="1" x14ac:dyDescent="0.15">
      <c r="A25"/>
      <c r="B25" s="61" t="s">
        <v>57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 t="s">
        <v>58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ht="15" customHeight="1" x14ac:dyDescent="0.15">
      <c r="A26"/>
      <c r="B26" s="61" t="s">
        <v>59</v>
      </c>
      <c r="C26" s="61"/>
      <c r="D26" s="61"/>
      <c r="E26" s="61"/>
      <c r="F26" s="61"/>
      <c r="G26" s="61" t="s">
        <v>60</v>
      </c>
      <c r="H26" s="61"/>
      <c r="I26" s="61"/>
      <c r="J26" s="61"/>
      <c r="K26" s="61"/>
      <c r="L26" s="61" t="s">
        <v>61</v>
      </c>
      <c r="M26" s="61"/>
      <c r="N26" s="61"/>
      <c r="O26" s="61"/>
      <c r="P26" s="61"/>
      <c r="Q26" s="61" t="s">
        <v>59</v>
      </c>
      <c r="R26" s="61"/>
      <c r="S26" s="61"/>
      <c r="T26" s="61"/>
      <c r="U26" s="61"/>
      <c r="V26" s="61" t="s">
        <v>60</v>
      </c>
      <c r="W26" s="61"/>
      <c r="X26" s="61"/>
      <c r="Y26" s="61"/>
      <c r="Z26" s="61"/>
      <c r="AA26" s="61" t="s">
        <v>61</v>
      </c>
      <c r="AB26" s="61"/>
      <c r="AC26" s="61"/>
      <c r="AD26" s="61"/>
      <c r="AE26" s="61"/>
    </row>
    <row r="27" spans="1:31" ht="24.95" customHeight="1" x14ac:dyDescent="0.15">
      <c r="B27" s="65">
        <v>24958</v>
      </c>
      <c r="C27" s="65"/>
      <c r="D27" s="65"/>
      <c r="E27" s="65"/>
      <c r="F27" s="65"/>
      <c r="G27" s="65">
        <v>28635</v>
      </c>
      <c r="H27" s="65"/>
      <c r="I27" s="65"/>
      <c r="J27" s="65"/>
      <c r="K27" s="65"/>
      <c r="L27" s="65">
        <f>B27+G27</f>
        <v>53593</v>
      </c>
      <c r="M27" s="65"/>
      <c r="N27" s="65"/>
      <c r="O27" s="65"/>
      <c r="P27" s="65"/>
      <c r="Q27" s="69">
        <v>6209</v>
      </c>
      <c r="R27" s="69"/>
      <c r="S27" s="69"/>
      <c r="T27" s="69"/>
      <c r="U27" s="69"/>
      <c r="V27" s="69">
        <v>6490</v>
      </c>
      <c r="W27" s="69"/>
      <c r="X27" s="69"/>
      <c r="Y27" s="69"/>
      <c r="Z27" s="69"/>
      <c r="AA27" s="69">
        <f>SUM(Q27:V27)</f>
        <v>12699</v>
      </c>
      <c r="AB27" s="69"/>
      <c r="AC27" s="69"/>
      <c r="AD27" s="69"/>
      <c r="AE27" s="69"/>
    </row>
    <row r="28" spans="1:31" ht="15" customHeight="1" x14ac:dyDescent="0.15"/>
    <row r="29" spans="1:31" ht="15" customHeight="1" x14ac:dyDescent="0.15">
      <c r="B29" s="61" t="s">
        <v>62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 t="s">
        <v>63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ht="15" customHeight="1" x14ac:dyDescent="0.15">
      <c r="B30" s="61" t="s">
        <v>59</v>
      </c>
      <c r="C30" s="61"/>
      <c r="D30" s="61"/>
      <c r="E30" s="61"/>
      <c r="F30" s="61"/>
      <c r="G30" s="61" t="s">
        <v>60</v>
      </c>
      <c r="H30" s="61"/>
      <c r="I30" s="61"/>
      <c r="J30" s="61"/>
      <c r="K30" s="61"/>
      <c r="L30" s="61" t="s">
        <v>61</v>
      </c>
      <c r="M30" s="61"/>
      <c r="N30" s="61"/>
      <c r="O30" s="61"/>
      <c r="P30" s="61"/>
      <c r="Q30" s="61" t="s">
        <v>59</v>
      </c>
      <c r="R30" s="61"/>
      <c r="S30" s="61"/>
      <c r="T30" s="61"/>
      <c r="U30" s="61"/>
      <c r="V30" s="61" t="s">
        <v>60</v>
      </c>
      <c r="W30" s="61"/>
      <c r="X30" s="61"/>
      <c r="Y30" s="61"/>
      <c r="Z30" s="61"/>
      <c r="AA30" s="62" t="s">
        <v>61</v>
      </c>
      <c r="AB30" s="63"/>
      <c r="AC30" s="63"/>
      <c r="AD30" s="63"/>
      <c r="AE30" s="64"/>
    </row>
    <row r="31" spans="1:31" ht="25.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8">
        <f>Q27/B27*100</f>
        <v>24.877794695087747</v>
      </c>
      <c r="R31" s="68"/>
      <c r="S31" s="68"/>
      <c r="T31" s="68"/>
      <c r="U31" s="68"/>
      <c r="V31" s="68">
        <f>V27/G27*100</f>
        <v>22.664571328793436</v>
      </c>
      <c r="W31" s="68"/>
      <c r="X31" s="68"/>
      <c r="Y31" s="68"/>
      <c r="Z31" s="68"/>
      <c r="AA31" s="68">
        <f>AA27/L27*100</f>
        <v>23.695258709159777</v>
      </c>
      <c r="AB31" s="68"/>
      <c r="AC31" s="68"/>
      <c r="AD31" s="68"/>
      <c r="AE31" s="68"/>
    </row>
  </sheetData>
  <sheetProtection sheet="1" objects="1" scenarios="1"/>
  <mergeCells count="58"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  <mergeCell ref="B25:P25"/>
    <mergeCell ref="Q25:AE25"/>
    <mergeCell ref="B26:F26"/>
    <mergeCell ref="G26:K26"/>
    <mergeCell ref="L26:P26"/>
    <mergeCell ref="Q26:U26"/>
    <mergeCell ref="V26:Z26"/>
    <mergeCell ref="AA26:AE26"/>
    <mergeCell ref="AA27:AE27"/>
    <mergeCell ref="B29:P29"/>
    <mergeCell ref="Q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31:AE31"/>
    <mergeCell ref="B31:F31"/>
    <mergeCell ref="G31:K31"/>
    <mergeCell ref="L31:P31"/>
    <mergeCell ref="Q31:U31"/>
    <mergeCell ref="V31:Z31"/>
  </mergeCells>
  <phoneticPr fontId="3"/>
  <pageMargins left="0.78740157480314965" right="0.78740157480314965" top="0.98425196850393704" bottom="0.98425196850393704" header="0.51181102362204722" footer="0.3937007874015748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31"/>
  <sheetViews>
    <sheetView view="pageBreakPreview" topLeftCell="A14" zoomScale="85" zoomScaleNormal="100" zoomScaleSheetLayoutView="85" workbookViewId="0">
      <selection activeCell="AD15" sqref="AD15"/>
    </sheetView>
  </sheetViews>
  <sheetFormatPr defaultRowHeight="25.5" customHeight="1" x14ac:dyDescent="0.15"/>
  <cols>
    <col min="1" max="33" width="2.625" style="10" customWidth="1"/>
    <col min="34" max="34" width="3.875" style="11" customWidth="1"/>
    <col min="35" max="35" width="9" style="5"/>
    <col min="36" max="36" width="10.5" style="5" customWidth="1"/>
    <col min="37" max="37" width="9" style="11"/>
    <col min="38" max="38" width="13" style="5" bestFit="1" customWidth="1"/>
    <col min="39" max="16384" width="9" style="10"/>
  </cols>
  <sheetData>
    <row r="1" spans="1:38" ht="25.5" customHeight="1" x14ac:dyDescent="0.15">
      <c r="A1" s="9" t="s">
        <v>23</v>
      </c>
    </row>
    <row r="2" spans="1:38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4" spans="1:38" ht="25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3"/>
      <c r="Q4" s="5"/>
      <c r="R4" s="5"/>
      <c r="S4" s="5"/>
      <c r="T4" s="5"/>
      <c r="U4" s="5"/>
      <c r="V4" s="5"/>
      <c r="W4" s="5"/>
      <c r="X4" s="5"/>
      <c r="Y4" s="11"/>
      <c r="Z4" s="11"/>
      <c r="AA4" s="11"/>
      <c r="AB4" s="11"/>
      <c r="AC4" s="11"/>
      <c r="AD4" s="11"/>
      <c r="AE4" s="11"/>
      <c r="AF4" s="11"/>
      <c r="AG4" s="11"/>
    </row>
    <row r="5" spans="1:38" ht="25.5" customHeight="1" thickBot="1" x14ac:dyDescent="0.2">
      <c r="A5" s="14"/>
      <c r="B5" s="54" t="s">
        <v>24</v>
      </c>
      <c r="C5" s="54"/>
      <c r="D5" s="54"/>
      <c r="E5" s="54"/>
      <c r="F5" s="33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3"/>
      <c r="Q5" s="14"/>
      <c r="R5" s="14"/>
      <c r="S5" s="14"/>
      <c r="T5" s="14"/>
      <c r="U5" s="14"/>
      <c r="V5" s="1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8" ht="25.5" customHeight="1" thickBot="1" x14ac:dyDescent="0.2">
      <c r="A6" s="14"/>
      <c r="B6" s="54" t="s">
        <v>3</v>
      </c>
      <c r="C6" s="54"/>
      <c r="D6" s="54"/>
      <c r="E6" s="54"/>
      <c r="F6" s="33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14"/>
      <c r="T6" s="14"/>
      <c r="U6" s="14"/>
      <c r="V6" s="14"/>
      <c r="W6" s="5"/>
      <c r="X6" s="5"/>
      <c r="Y6" s="57" t="s">
        <v>48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8" ht="25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8" ht="30.75" x14ac:dyDescent="0.15">
      <c r="A8" s="44" t="s">
        <v>25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8" ht="25.5" customHeight="1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8" ht="25.5" customHeight="1" x14ac:dyDescent="0.15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8" ht="22.5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8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  <c r="AI11" s="8" t="s">
        <v>49</v>
      </c>
      <c r="AJ11" s="6" t="s">
        <v>45</v>
      </c>
      <c r="AL11" s="16"/>
    </row>
    <row r="12" spans="1:38" ht="37.5" customHeight="1" thickBot="1" x14ac:dyDescent="0.2">
      <c r="A12" s="14"/>
      <c r="B12" s="47" t="s">
        <v>14</v>
      </c>
      <c r="C12" s="49"/>
      <c r="D12" s="74">
        <f>'当日有権（期日用）'!D12:J12</f>
        <v>0</v>
      </c>
      <c r="E12" s="74"/>
      <c r="F12" s="74"/>
      <c r="G12" s="74"/>
      <c r="H12" s="74"/>
      <c r="I12" s="74"/>
      <c r="J12" s="74"/>
      <c r="K12" s="14" t="s">
        <v>15</v>
      </c>
      <c r="L12" s="75"/>
      <c r="M12" s="76"/>
      <c r="N12" s="76"/>
      <c r="O12" s="76"/>
      <c r="P12" s="76"/>
      <c r="Q12" s="76"/>
      <c r="R12" s="77"/>
      <c r="S12" s="14" t="s">
        <v>15</v>
      </c>
      <c r="T12" s="72"/>
      <c r="U12" s="72"/>
      <c r="V12" s="72"/>
      <c r="W12" s="72"/>
      <c r="X12" s="72"/>
      <c r="Y12" s="72"/>
      <c r="Z12" s="72"/>
      <c r="AA12" s="17" t="s">
        <v>15</v>
      </c>
      <c r="AB12" s="73">
        <f>IF(D12=0,0,ROUND(L12/D12*100,2))</f>
        <v>0</v>
      </c>
      <c r="AC12" s="73"/>
      <c r="AD12" s="73"/>
      <c r="AE12" s="73"/>
      <c r="AF12" s="73"/>
      <c r="AG12" s="17" t="s">
        <v>16</v>
      </c>
      <c r="AI12" s="7">
        <f>投票状況14!L12</f>
        <v>0</v>
      </c>
      <c r="AJ12" s="6" t="str">
        <f>IF(L12&lt;AI12,"エラー","ＯＫ")</f>
        <v>ＯＫ</v>
      </c>
    </row>
    <row r="13" spans="1:38" ht="37.5" customHeight="1" thickBot="1" x14ac:dyDescent="0.2">
      <c r="A13" s="14"/>
      <c r="B13" s="47" t="s">
        <v>17</v>
      </c>
      <c r="C13" s="49"/>
      <c r="D13" s="74">
        <f>'当日有権（期日用）'!D13:J13</f>
        <v>0</v>
      </c>
      <c r="E13" s="74"/>
      <c r="F13" s="74"/>
      <c r="G13" s="74"/>
      <c r="H13" s="74"/>
      <c r="I13" s="74"/>
      <c r="J13" s="74"/>
      <c r="K13" s="14" t="s">
        <v>15</v>
      </c>
      <c r="L13" s="75"/>
      <c r="M13" s="76"/>
      <c r="N13" s="76"/>
      <c r="O13" s="76"/>
      <c r="P13" s="76"/>
      <c r="Q13" s="76"/>
      <c r="R13" s="77"/>
      <c r="S13" s="14" t="s">
        <v>15</v>
      </c>
      <c r="T13" s="72"/>
      <c r="U13" s="72"/>
      <c r="V13" s="72"/>
      <c r="W13" s="72"/>
      <c r="X13" s="72"/>
      <c r="Y13" s="72"/>
      <c r="Z13" s="72"/>
      <c r="AA13" s="17" t="s">
        <v>15</v>
      </c>
      <c r="AB13" s="73">
        <f>IF(D13=0,0,ROUND(L13/D13*100,2))</f>
        <v>0</v>
      </c>
      <c r="AC13" s="73"/>
      <c r="AD13" s="73"/>
      <c r="AE13" s="73"/>
      <c r="AF13" s="73"/>
      <c r="AG13" s="17" t="s">
        <v>16</v>
      </c>
      <c r="AI13" s="7">
        <f>投票状況14!L13</f>
        <v>0</v>
      </c>
      <c r="AJ13" s="6" t="str">
        <f>IF(L13&lt;AI13,"エラー","ＯＫ")</f>
        <v>ＯＫ</v>
      </c>
    </row>
    <row r="14" spans="1:38" ht="37.5" customHeight="1" x14ac:dyDescent="0.15">
      <c r="A14" s="14"/>
      <c r="B14" s="33" t="s">
        <v>18</v>
      </c>
      <c r="C14" s="46"/>
      <c r="D14" s="70">
        <f>SUM(D12:J13)</f>
        <v>0</v>
      </c>
      <c r="E14" s="71"/>
      <c r="F14" s="71"/>
      <c r="G14" s="71"/>
      <c r="H14" s="71"/>
      <c r="I14" s="71"/>
      <c r="J14" s="71"/>
      <c r="K14" s="18" t="s">
        <v>26</v>
      </c>
      <c r="L14" s="70">
        <f>SUM(L12:R13)</f>
        <v>0</v>
      </c>
      <c r="M14" s="71"/>
      <c r="N14" s="71"/>
      <c r="O14" s="71"/>
      <c r="P14" s="71"/>
      <c r="Q14" s="71"/>
      <c r="R14" s="71"/>
      <c r="S14" s="18" t="s">
        <v>26</v>
      </c>
      <c r="T14" s="72"/>
      <c r="U14" s="72"/>
      <c r="V14" s="72"/>
      <c r="W14" s="72"/>
      <c r="X14" s="72"/>
      <c r="Y14" s="72"/>
      <c r="Z14" s="72"/>
      <c r="AA14" s="19" t="s">
        <v>15</v>
      </c>
      <c r="AB14" s="73">
        <f>IF(D14=0,0,ROUND(L14/D14*100,2))</f>
        <v>0</v>
      </c>
      <c r="AC14" s="73"/>
      <c r="AD14" s="73"/>
      <c r="AE14" s="73"/>
      <c r="AF14" s="73"/>
      <c r="AG14" s="19" t="s">
        <v>16</v>
      </c>
      <c r="AI14" s="7">
        <f>投票状況14!L14</f>
        <v>0</v>
      </c>
      <c r="AJ14" s="6" t="str">
        <f>IF(L14&lt;AI14,"エラー","ＯＫ")</f>
        <v>ＯＫ</v>
      </c>
    </row>
    <row r="15" spans="1:38" ht="1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8" ht="25.5" customHeight="1" x14ac:dyDescent="0.15">
      <c r="A16"/>
      <c r="B16"/>
      <c r="C16" t="s">
        <v>27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31" ht="25.5" customHeight="1" x14ac:dyDescent="0.15">
      <c r="A17"/>
      <c r="B17"/>
      <c r="C17" t="s">
        <v>28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31" ht="13.5" x14ac:dyDescent="0.15">
      <c r="A18"/>
      <c r="B18"/>
      <c r="C18" t="s">
        <v>29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1" ht="25.5" customHeight="1" x14ac:dyDescent="0.15">
      <c r="A19"/>
      <c r="B19"/>
      <c r="C19" t="s">
        <v>30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1" ht="25.5" customHeight="1" x14ac:dyDescent="0.15">
      <c r="A20"/>
      <c r="B20"/>
      <c r="C20" t="s">
        <v>31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31" ht="20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1" ht="20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1" ht="20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31" ht="20.100000000000001" customHeight="1" x14ac:dyDescent="0.2">
      <c r="A24"/>
      <c r="B24" s="31" t="s">
        <v>64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31" ht="15" customHeight="1" x14ac:dyDescent="0.15">
      <c r="A25"/>
      <c r="B25" s="61" t="s">
        <v>57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 t="s">
        <v>58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ht="15" customHeight="1" x14ac:dyDescent="0.15">
      <c r="A26"/>
      <c r="B26" s="61" t="s">
        <v>59</v>
      </c>
      <c r="C26" s="61"/>
      <c r="D26" s="61"/>
      <c r="E26" s="61"/>
      <c r="F26" s="61"/>
      <c r="G26" s="61" t="s">
        <v>60</v>
      </c>
      <c r="H26" s="61"/>
      <c r="I26" s="61"/>
      <c r="J26" s="61"/>
      <c r="K26" s="61"/>
      <c r="L26" s="61" t="s">
        <v>61</v>
      </c>
      <c r="M26" s="61"/>
      <c r="N26" s="61"/>
      <c r="O26" s="61"/>
      <c r="P26" s="61"/>
      <c r="Q26" s="61" t="s">
        <v>59</v>
      </c>
      <c r="R26" s="61"/>
      <c r="S26" s="61"/>
      <c r="T26" s="61"/>
      <c r="U26" s="61"/>
      <c r="V26" s="61" t="s">
        <v>60</v>
      </c>
      <c r="W26" s="61"/>
      <c r="X26" s="61"/>
      <c r="Y26" s="61"/>
      <c r="Z26" s="61"/>
      <c r="AA26" s="61" t="s">
        <v>61</v>
      </c>
      <c r="AB26" s="61"/>
      <c r="AC26" s="61"/>
      <c r="AD26" s="61"/>
      <c r="AE26" s="61"/>
    </row>
    <row r="27" spans="1:31" ht="24.95" customHeight="1" x14ac:dyDescent="0.15">
      <c r="B27" s="65">
        <v>24958</v>
      </c>
      <c r="C27" s="65"/>
      <c r="D27" s="65"/>
      <c r="E27" s="65"/>
      <c r="F27" s="65"/>
      <c r="G27" s="65">
        <v>28635</v>
      </c>
      <c r="H27" s="65"/>
      <c r="I27" s="65"/>
      <c r="J27" s="65"/>
      <c r="K27" s="65"/>
      <c r="L27" s="65">
        <f>B27+G27</f>
        <v>53593</v>
      </c>
      <c r="M27" s="65"/>
      <c r="N27" s="65"/>
      <c r="O27" s="65"/>
      <c r="P27" s="65"/>
      <c r="Q27" s="69">
        <v>7506</v>
      </c>
      <c r="R27" s="69"/>
      <c r="S27" s="69"/>
      <c r="T27" s="69"/>
      <c r="U27" s="69"/>
      <c r="V27" s="69">
        <v>8109</v>
      </c>
      <c r="W27" s="69"/>
      <c r="X27" s="69"/>
      <c r="Y27" s="69"/>
      <c r="Z27" s="69"/>
      <c r="AA27" s="69">
        <f>SUM(Q27:V27)</f>
        <v>15615</v>
      </c>
      <c r="AB27" s="69"/>
      <c r="AC27" s="69"/>
      <c r="AD27" s="69"/>
      <c r="AE27" s="69"/>
    </row>
    <row r="28" spans="1:31" ht="15" customHeight="1" x14ac:dyDescent="0.15"/>
    <row r="29" spans="1:31" ht="15" customHeight="1" x14ac:dyDescent="0.15">
      <c r="B29" s="61" t="s">
        <v>62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 t="s">
        <v>63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ht="15" customHeight="1" x14ac:dyDescent="0.15">
      <c r="B30" s="61" t="s">
        <v>59</v>
      </c>
      <c r="C30" s="61"/>
      <c r="D30" s="61"/>
      <c r="E30" s="61"/>
      <c r="F30" s="61"/>
      <c r="G30" s="61" t="s">
        <v>60</v>
      </c>
      <c r="H30" s="61"/>
      <c r="I30" s="61"/>
      <c r="J30" s="61"/>
      <c r="K30" s="61"/>
      <c r="L30" s="61" t="s">
        <v>61</v>
      </c>
      <c r="M30" s="61"/>
      <c r="N30" s="61"/>
      <c r="O30" s="61"/>
      <c r="P30" s="61"/>
      <c r="Q30" s="61" t="s">
        <v>59</v>
      </c>
      <c r="R30" s="61"/>
      <c r="S30" s="61"/>
      <c r="T30" s="61"/>
      <c r="U30" s="61"/>
      <c r="V30" s="61" t="s">
        <v>60</v>
      </c>
      <c r="W30" s="61"/>
      <c r="X30" s="61"/>
      <c r="Y30" s="61"/>
      <c r="Z30" s="61"/>
      <c r="AA30" s="62" t="s">
        <v>61</v>
      </c>
      <c r="AB30" s="63"/>
      <c r="AC30" s="63"/>
      <c r="AD30" s="63"/>
      <c r="AE30" s="64"/>
    </row>
    <row r="31" spans="1:31" ht="25.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8">
        <f>Q27/B27*100</f>
        <v>30.074525202339931</v>
      </c>
      <c r="R31" s="68"/>
      <c r="S31" s="68"/>
      <c r="T31" s="68"/>
      <c r="U31" s="68"/>
      <c r="V31" s="68">
        <f>V27/G27*100</f>
        <v>28.318491356731272</v>
      </c>
      <c r="W31" s="68"/>
      <c r="X31" s="68"/>
      <c r="Y31" s="68"/>
      <c r="Z31" s="68"/>
      <c r="AA31" s="68">
        <f>AA27/L27*100</f>
        <v>29.136267796167409</v>
      </c>
      <c r="AB31" s="68"/>
      <c r="AC31" s="68"/>
      <c r="AD31" s="68"/>
      <c r="AE31" s="68"/>
    </row>
  </sheetData>
  <sheetProtection sheet="1" objects="1" scenarios="1"/>
  <mergeCells count="58"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  <mergeCell ref="B25:P25"/>
    <mergeCell ref="Q25:AE25"/>
    <mergeCell ref="B26:F26"/>
    <mergeCell ref="G26:K26"/>
    <mergeCell ref="L26:P26"/>
    <mergeCell ref="Q26:U26"/>
    <mergeCell ref="V26:Z26"/>
    <mergeCell ref="AA26:AE26"/>
    <mergeCell ref="AA27:AE27"/>
    <mergeCell ref="B29:P29"/>
    <mergeCell ref="Q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31:AE31"/>
    <mergeCell ref="B31:F31"/>
    <mergeCell ref="G31:K31"/>
    <mergeCell ref="L31:P31"/>
    <mergeCell ref="Q31:U31"/>
    <mergeCell ref="V31:Z31"/>
  </mergeCells>
  <phoneticPr fontId="3"/>
  <pageMargins left="0.78740157480314965" right="0.78740157480314965" top="0.98425196850393704" bottom="0.98425196850393704" header="0.51181102362204722" footer="0.3937007874015748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31"/>
  <sheetViews>
    <sheetView view="pageBreakPreview" topLeftCell="A14" zoomScale="85" zoomScaleNormal="100" zoomScaleSheetLayoutView="85" workbookViewId="0">
      <selection activeCell="Z19" sqref="Z19"/>
    </sheetView>
  </sheetViews>
  <sheetFormatPr defaultRowHeight="25.5" customHeight="1" x14ac:dyDescent="0.15"/>
  <cols>
    <col min="1" max="33" width="2.625" style="10" customWidth="1"/>
    <col min="34" max="34" width="3.875" style="11" customWidth="1"/>
    <col min="35" max="35" width="9" style="5"/>
    <col min="36" max="36" width="10.5" style="5" customWidth="1"/>
    <col min="37" max="37" width="9" style="11"/>
    <col min="38" max="38" width="13" style="5" bestFit="1" customWidth="1"/>
    <col min="39" max="16384" width="9" style="10"/>
  </cols>
  <sheetData>
    <row r="1" spans="1:38" ht="25.5" customHeight="1" x14ac:dyDescent="0.15">
      <c r="A1" s="9" t="s">
        <v>23</v>
      </c>
    </row>
    <row r="2" spans="1:38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4" spans="1:38" ht="25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3"/>
      <c r="Q4" s="5"/>
      <c r="R4" s="5"/>
      <c r="S4" s="5"/>
      <c r="T4" s="5"/>
      <c r="U4" s="5"/>
      <c r="V4" s="5"/>
      <c r="W4" s="5"/>
      <c r="X4" s="5"/>
      <c r="Y4" s="11"/>
      <c r="Z4" s="11"/>
      <c r="AA4" s="11"/>
      <c r="AB4" s="11"/>
      <c r="AC4" s="11"/>
      <c r="AD4" s="11"/>
      <c r="AE4" s="11"/>
      <c r="AF4" s="11"/>
      <c r="AG4" s="11"/>
    </row>
    <row r="5" spans="1:38" ht="25.5" customHeight="1" thickBot="1" x14ac:dyDescent="0.2">
      <c r="A5" s="14"/>
      <c r="B5" s="54" t="s">
        <v>24</v>
      </c>
      <c r="C5" s="54"/>
      <c r="D5" s="54"/>
      <c r="E5" s="54"/>
      <c r="F5" s="33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3"/>
      <c r="Q5" s="14"/>
      <c r="R5" s="14"/>
      <c r="S5" s="14"/>
      <c r="T5" s="14"/>
      <c r="U5" s="14"/>
      <c r="V5" s="1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8" ht="25.5" customHeight="1" thickBot="1" x14ac:dyDescent="0.2">
      <c r="A6" s="14"/>
      <c r="B6" s="54" t="s">
        <v>3</v>
      </c>
      <c r="C6" s="54"/>
      <c r="D6" s="54"/>
      <c r="E6" s="54"/>
      <c r="F6" s="33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14"/>
      <c r="T6" s="14"/>
      <c r="U6" s="14"/>
      <c r="V6" s="14"/>
      <c r="W6" s="5"/>
      <c r="X6" s="5"/>
      <c r="Y6" s="57" t="s">
        <v>50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8" ht="25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8" ht="30.75" x14ac:dyDescent="0.15">
      <c r="A8" s="44" t="s">
        <v>25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8" ht="25.5" customHeight="1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8" ht="25.5" customHeight="1" x14ac:dyDescent="0.15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8" ht="22.5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8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  <c r="AI11" s="8" t="s">
        <v>51</v>
      </c>
      <c r="AJ11" s="6" t="s">
        <v>45</v>
      </c>
      <c r="AL11" s="16"/>
    </row>
    <row r="12" spans="1:38" ht="37.5" customHeight="1" thickBot="1" x14ac:dyDescent="0.2">
      <c r="A12" s="14"/>
      <c r="B12" s="47" t="s">
        <v>14</v>
      </c>
      <c r="C12" s="49"/>
      <c r="D12" s="74">
        <f>'当日有権（期日用）'!D12:J12</f>
        <v>0</v>
      </c>
      <c r="E12" s="74"/>
      <c r="F12" s="74"/>
      <c r="G12" s="74"/>
      <c r="H12" s="74"/>
      <c r="I12" s="74"/>
      <c r="J12" s="74"/>
      <c r="K12" s="14" t="s">
        <v>15</v>
      </c>
      <c r="L12" s="75"/>
      <c r="M12" s="76"/>
      <c r="N12" s="76"/>
      <c r="O12" s="76"/>
      <c r="P12" s="76"/>
      <c r="Q12" s="76"/>
      <c r="R12" s="77"/>
      <c r="S12" s="14" t="s">
        <v>15</v>
      </c>
      <c r="T12" s="72"/>
      <c r="U12" s="72"/>
      <c r="V12" s="72"/>
      <c r="W12" s="72"/>
      <c r="X12" s="72"/>
      <c r="Y12" s="72"/>
      <c r="Z12" s="72"/>
      <c r="AA12" s="17" t="s">
        <v>15</v>
      </c>
      <c r="AB12" s="73">
        <f>IF(D12=0,0,ROUND(L12/D12*100,2))</f>
        <v>0</v>
      </c>
      <c r="AC12" s="73"/>
      <c r="AD12" s="73"/>
      <c r="AE12" s="73"/>
      <c r="AF12" s="73"/>
      <c r="AG12" s="17" t="s">
        <v>16</v>
      </c>
      <c r="AI12" s="7">
        <f>投票状況16!L12</f>
        <v>0</v>
      </c>
      <c r="AJ12" s="6" t="str">
        <f>IF(L12&lt;AI12,"エラー","ＯＫ")</f>
        <v>ＯＫ</v>
      </c>
    </row>
    <row r="13" spans="1:38" ht="37.5" customHeight="1" thickBot="1" x14ac:dyDescent="0.2">
      <c r="A13" s="14"/>
      <c r="B13" s="47" t="s">
        <v>17</v>
      </c>
      <c r="C13" s="49"/>
      <c r="D13" s="74">
        <f>'当日有権（期日用）'!D13:J13</f>
        <v>0</v>
      </c>
      <c r="E13" s="74"/>
      <c r="F13" s="74"/>
      <c r="G13" s="74"/>
      <c r="H13" s="74"/>
      <c r="I13" s="74"/>
      <c r="J13" s="74"/>
      <c r="K13" s="14" t="s">
        <v>15</v>
      </c>
      <c r="L13" s="75"/>
      <c r="M13" s="76"/>
      <c r="N13" s="76"/>
      <c r="O13" s="76"/>
      <c r="P13" s="76"/>
      <c r="Q13" s="76"/>
      <c r="R13" s="77"/>
      <c r="S13" s="14" t="s">
        <v>15</v>
      </c>
      <c r="T13" s="72"/>
      <c r="U13" s="72"/>
      <c r="V13" s="72"/>
      <c r="W13" s="72"/>
      <c r="X13" s="72"/>
      <c r="Y13" s="72"/>
      <c r="Z13" s="72"/>
      <c r="AA13" s="17" t="s">
        <v>15</v>
      </c>
      <c r="AB13" s="73">
        <f>IF(D13=0,0,ROUND(L13/D13*100,2))</f>
        <v>0</v>
      </c>
      <c r="AC13" s="73"/>
      <c r="AD13" s="73"/>
      <c r="AE13" s="73"/>
      <c r="AF13" s="73"/>
      <c r="AG13" s="17" t="s">
        <v>16</v>
      </c>
      <c r="AI13" s="7">
        <f>投票状況16!L13</f>
        <v>0</v>
      </c>
      <c r="AJ13" s="6" t="str">
        <f>IF(L13&lt;AI13,"エラー","ＯＫ")</f>
        <v>ＯＫ</v>
      </c>
    </row>
    <row r="14" spans="1:38" ht="37.5" customHeight="1" x14ac:dyDescent="0.15">
      <c r="A14" s="14"/>
      <c r="B14" s="33" t="s">
        <v>18</v>
      </c>
      <c r="C14" s="46"/>
      <c r="D14" s="70">
        <f>SUM(D12:J13)</f>
        <v>0</v>
      </c>
      <c r="E14" s="71"/>
      <c r="F14" s="71"/>
      <c r="G14" s="71"/>
      <c r="H14" s="71"/>
      <c r="I14" s="71"/>
      <c r="J14" s="71"/>
      <c r="K14" s="18" t="s">
        <v>26</v>
      </c>
      <c r="L14" s="70">
        <f>SUM(L12:R13)</f>
        <v>0</v>
      </c>
      <c r="M14" s="71"/>
      <c r="N14" s="71"/>
      <c r="O14" s="71"/>
      <c r="P14" s="71"/>
      <c r="Q14" s="71"/>
      <c r="R14" s="71"/>
      <c r="S14" s="18" t="s">
        <v>26</v>
      </c>
      <c r="T14" s="72"/>
      <c r="U14" s="72"/>
      <c r="V14" s="72"/>
      <c r="W14" s="72"/>
      <c r="X14" s="72"/>
      <c r="Y14" s="72"/>
      <c r="Z14" s="72"/>
      <c r="AA14" s="19" t="s">
        <v>15</v>
      </c>
      <c r="AB14" s="73">
        <f>IF(D14=0,0,ROUND(L14/D14*100,2))</f>
        <v>0</v>
      </c>
      <c r="AC14" s="73"/>
      <c r="AD14" s="73"/>
      <c r="AE14" s="73"/>
      <c r="AF14" s="73"/>
      <c r="AG14" s="19" t="s">
        <v>16</v>
      </c>
      <c r="AI14" s="7">
        <f>投票状況16!L14</f>
        <v>0</v>
      </c>
      <c r="AJ14" s="6" t="str">
        <f>IF(L14&lt;AI14,"エラー","ＯＫ")</f>
        <v>ＯＫ</v>
      </c>
    </row>
    <row r="15" spans="1:38" ht="1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8" ht="25.5" customHeight="1" x14ac:dyDescent="0.15">
      <c r="A16"/>
      <c r="B16"/>
      <c r="C16" t="s">
        <v>27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31" ht="25.5" customHeight="1" x14ac:dyDescent="0.15">
      <c r="A17"/>
      <c r="B17"/>
      <c r="C17" t="s">
        <v>28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31" ht="13.5" x14ac:dyDescent="0.15">
      <c r="A18"/>
      <c r="B18"/>
      <c r="C18" t="s">
        <v>29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1" ht="25.5" customHeight="1" x14ac:dyDescent="0.15">
      <c r="A19"/>
      <c r="B19"/>
      <c r="C19" t="s">
        <v>30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1" ht="25.5" customHeight="1" x14ac:dyDescent="0.15">
      <c r="A20"/>
      <c r="B20"/>
      <c r="C20" t="s">
        <v>31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31" ht="20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1" ht="20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1" ht="20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31" ht="20.100000000000001" customHeight="1" x14ac:dyDescent="0.2">
      <c r="A24"/>
      <c r="B24" s="31" t="s">
        <v>64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31" ht="15" customHeight="1" x14ac:dyDescent="0.15">
      <c r="A25"/>
      <c r="B25" s="61" t="s">
        <v>57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 t="s">
        <v>58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ht="15" customHeight="1" x14ac:dyDescent="0.15">
      <c r="A26"/>
      <c r="B26" s="61" t="s">
        <v>59</v>
      </c>
      <c r="C26" s="61"/>
      <c r="D26" s="61"/>
      <c r="E26" s="61"/>
      <c r="F26" s="61"/>
      <c r="G26" s="61" t="s">
        <v>60</v>
      </c>
      <c r="H26" s="61"/>
      <c r="I26" s="61"/>
      <c r="J26" s="61"/>
      <c r="K26" s="61"/>
      <c r="L26" s="61" t="s">
        <v>61</v>
      </c>
      <c r="M26" s="61"/>
      <c r="N26" s="61"/>
      <c r="O26" s="61"/>
      <c r="P26" s="61"/>
      <c r="Q26" s="61" t="s">
        <v>59</v>
      </c>
      <c r="R26" s="61"/>
      <c r="S26" s="61"/>
      <c r="T26" s="61"/>
      <c r="U26" s="61"/>
      <c r="V26" s="61" t="s">
        <v>60</v>
      </c>
      <c r="W26" s="61"/>
      <c r="X26" s="61"/>
      <c r="Y26" s="61"/>
      <c r="Z26" s="61"/>
      <c r="AA26" s="61" t="s">
        <v>61</v>
      </c>
      <c r="AB26" s="61"/>
      <c r="AC26" s="61"/>
      <c r="AD26" s="61"/>
      <c r="AE26" s="61"/>
    </row>
    <row r="27" spans="1:31" ht="24.95" customHeight="1" x14ac:dyDescent="0.15">
      <c r="B27" s="65">
        <v>24958</v>
      </c>
      <c r="C27" s="65"/>
      <c r="D27" s="65"/>
      <c r="E27" s="65"/>
      <c r="F27" s="65"/>
      <c r="G27" s="65">
        <v>28635</v>
      </c>
      <c r="H27" s="65"/>
      <c r="I27" s="65"/>
      <c r="J27" s="65"/>
      <c r="K27" s="65"/>
      <c r="L27" s="65">
        <f>B27+G27</f>
        <v>53593</v>
      </c>
      <c r="M27" s="65"/>
      <c r="N27" s="65"/>
      <c r="O27" s="65"/>
      <c r="P27" s="65"/>
      <c r="Q27" s="69">
        <v>8625</v>
      </c>
      <c r="R27" s="69"/>
      <c r="S27" s="69"/>
      <c r="T27" s="69"/>
      <c r="U27" s="69"/>
      <c r="V27" s="69">
        <v>9472</v>
      </c>
      <c r="W27" s="69"/>
      <c r="X27" s="69"/>
      <c r="Y27" s="69"/>
      <c r="Z27" s="69"/>
      <c r="AA27" s="69">
        <f>SUM(Q27:V27)</f>
        <v>18097</v>
      </c>
      <c r="AB27" s="69"/>
      <c r="AC27" s="69"/>
      <c r="AD27" s="69"/>
      <c r="AE27" s="69"/>
    </row>
    <row r="28" spans="1:31" ht="15" customHeight="1" x14ac:dyDescent="0.15"/>
    <row r="29" spans="1:31" ht="15" customHeight="1" x14ac:dyDescent="0.15">
      <c r="B29" s="61" t="s">
        <v>62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 t="s">
        <v>63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ht="15" customHeight="1" x14ac:dyDescent="0.15">
      <c r="B30" s="61" t="s">
        <v>59</v>
      </c>
      <c r="C30" s="61"/>
      <c r="D30" s="61"/>
      <c r="E30" s="61"/>
      <c r="F30" s="61"/>
      <c r="G30" s="61" t="s">
        <v>60</v>
      </c>
      <c r="H30" s="61"/>
      <c r="I30" s="61"/>
      <c r="J30" s="61"/>
      <c r="K30" s="61"/>
      <c r="L30" s="61" t="s">
        <v>61</v>
      </c>
      <c r="M30" s="61"/>
      <c r="N30" s="61"/>
      <c r="O30" s="61"/>
      <c r="P30" s="61"/>
      <c r="Q30" s="61" t="s">
        <v>59</v>
      </c>
      <c r="R30" s="61"/>
      <c r="S30" s="61"/>
      <c r="T30" s="61"/>
      <c r="U30" s="61"/>
      <c r="V30" s="61" t="s">
        <v>60</v>
      </c>
      <c r="W30" s="61"/>
      <c r="X30" s="61"/>
      <c r="Y30" s="61"/>
      <c r="Z30" s="61"/>
      <c r="AA30" s="62" t="s">
        <v>61</v>
      </c>
      <c r="AB30" s="63"/>
      <c r="AC30" s="63"/>
      <c r="AD30" s="63"/>
      <c r="AE30" s="64"/>
    </row>
    <row r="31" spans="1:31" ht="25.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8">
        <f>Q27/B27*100</f>
        <v>34.558057536661593</v>
      </c>
      <c r="R31" s="68"/>
      <c r="S31" s="68"/>
      <c r="T31" s="68"/>
      <c r="U31" s="68"/>
      <c r="V31" s="68">
        <f>V27/G27*100</f>
        <v>33.078400558756762</v>
      </c>
      <c r="W31" s="68"/>
      <c r="X31" s="68"/>
      <c r="Y31" s="68"/>
      <c r="Z31" s="68"/>
      <c r="AA31" s="68">
        <f>AA27/L27*100</f>
        <v>33.767469632228092</v>
      </c>
      <c r="AB31" s="68"/>
      <c r="AC31" s="68"/>
      <c r="AD31" s="68"/>
      <c r="AE31" s="68"/>
    </row>
  </sheetData>
  <sheetProtection sheet="1" objects="1" scenarios="1"/>
  <mergeCells count="58"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  <mergeCell ref="B25:P25"/>
    <mergeCell ref="Q25:AE25"/>
    <mergeCell ref="B26:F26"/>
    <mergeCell ref="G26:K26"/>
    <mergeCell ref="L26:P26"/>
    <mergeCell ref="Q26:U26"/>
    <mergeCell ref="V26:Z26"/>
    <mergeCell ref="AA26:AE26"/>
    <mergeCell ref="AA27:AE27"/>
    <mergeCell ref="B29:P29"/>
    <mergeCell ref="Q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31:AE31"/>
    <mergeCell ref="B31:F31"/>
    <mergeCell ref="G31:K31"/>
    <mergeCell ref="L31:P31"/>
    <mergeCell ref="Q31:U31"/>
    <mergeCell ref="V31:Z31"/>
  </mergeCells>
  <phoneticPr fontId="3"/>
  <pageMargins left="0.78740157480314965" right="0.78740157480314965" top="0.98425196850393704" bottom="0.98425196850393704" header="0.51181102362204722" footer="0.3937007874015748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31"/>
  <sheetViews>
    <sheetView view="pageBreakPreview" topLeftCell="A14" zoomScale="85" zoomScaleNormal="100" zoomScaleSheetLayoutView="85" workbookViewId="0">
      <selection activeCell="B24" sqref="B24"/>
    </sheetView>
  </sheetViews>
  <sheetFormatPr defaultRowHeight="25.5" customHeight="1" x14ac:dyDescent="0.15"/>
  <cols>
    <col min="1" max="33" width="2.625" style="10" customWidth="1"/>
    <col min="34" max="34" width="3.875" style="11" customWidth="1"/>
    <col min="35" max="35" width="9" style="5"/>
    <col min="36" max="36" width="10.5" style="5" customWidth="1"/>
    <col min="37" max="37" width="9" style="11"/>
    <col min="38" max="38" width="13" style="5" bestFit="1" customWidth="1"/>
    <col min="39" max="16384" width="9" style="10"/>
  </cols>
  <sheetData>
    <row r="1" spans="1:38" ht="25.5" customHeight="1" x14ac:dyDescent="0.15">
      <c r="A1" s="9" t="s">
        <v>23</v>
      </c>
    </row>
    <row r="2" spans="1:38" ht="25.5" customHeight="1" x14ac:dyDescent="0.15"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4" spans="1:38" ht="25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3"/>
      <c r="Q4" s="5"/>
      <c r="R4" s="5"/>
      <c r="S4" s="5"/>
      <c r="T4" s="5"/>
      <c r="U4" s="5"/>
      <c r="V4" s="5"/>
      <c r="W4" s="5"/>
      <c r="X4" s="5"/>
      <c r="Y4" s="11"/>
      <c r="Z4" s="11"/>
      <c r="AA4" s="11"/>
      <c r="AB4" s="11"/>
      <c r="AC4" s="11"/>
      <c r="AD4" s="11"/>
      <c r="AE4" s="11"/>
      <c r="AF4" s="11"/>
      <c r="AG4" s="11"/>
    </row>
    <row r="5" spans="1:38" ht="25.5" customHeight="1" thickBot="1" x14ac:dyDescent="0.2">
      <c r="A5" s="14"/>
      <c r="B5" s="54" t="s">
        <v>24</v>
      </c>
      <c r="C5" s="54"/>
      <c r="D5" s="54"/>
      <c r="E5" s="54"/>
      <c r="F5" s="33"/>
      <c r="G5" s="55">
        <f>基本情報!B1</f>
        <v>3</v>
      </c>
      <c r="H5" s="55"/>
      <c r="I5" s="55"/>
      <c r="J5" s="55"/>
      <c r="K5" s="55"/>
      <c r="L5" s="55"/>
      <c r="M5" s="55"/>
      <c r="N5" s="14"/>
      <c r="O5" s="14"/>
      <c r="P5" s="13"/>
      <c r="Q5" s="14"/>
      <c r="R5" s="14"/>
      <c r="S5" s="14"/>
      <c r="T5" s="14"/>
      <c r="U5" s="14"/>
      <c r="V5" s="1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8" ht="25.5" customHeight="1" thickBot="1" x14ac:dyDescent="0.2">
      <c r="A6" s="14"/>
      <c r="B6" s="54" t="s">
        <v>3</v>
      </c>
      <c r="C6" s="54"/>
      <c r="D6" s="54"/>
      <c r="E6" s="54"/>
      <c r="F6" s="33"/>
      <c r="G6" s="56" t="str">
        <f>基本情報!B2</f>
        <v>橋本市</v>
      </c>
      <c r="H6" s="56"/>
      <c r="I6" s="56"/>
      <c r="J6" s="56"/>
      <c r="K6" s="56"/>
      <c r="L6" s="56"/>
      <c r="M6" s="56"/>
      <c r="N6" s="14"/>
      <c r="O6" s="14"/>
      <c r="P6" s="14"/>
      <c r="Q6" s="14"/>
      <c r="R6" s="14"/>
      <c r="S6" s="14"/>
      <c r="T6" s="14"/>
      <c r="U6" s="14"/>
      <c r="V6" s="14"/>
      <c r="W6" s="5"/>
      <c r="X6" s="5"/>
      <c r="Y6" s="57" t="s">
        <v>52</v>
      </c>
      <c r="Z6" s="41"/>
      <c r="AA6" s="53" t="s">
        <v>5</v>
      </c>
      <c r="AB6" s="53"/>
      <c r="AC6" s="41" t="s">
        <v>6</v>
      </c>
      <c r="AD6" s="41"/>
      <c r="AE6" s="42" t="s">
        <v>7</v>
      </c>
      <c r="AF6" s="42"/>
      <c r="AG6" s="43"/>
    </row>
    <row r="7" spans="1:38" ht="25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8" ht="30.75" x14ac:dyDescent="0.15">
      <c r="A8" s="44" t="s">
        <v>25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8" ht="25.5" customHeight="1" x14ac:dyDescent="0.15">
      <c r="A9" s="45" t="str">
        <f>基本情報!B3</f>
        <v>（和歌山県議会議員橋本市選挙区補欠選挙）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8" ht="25.5" customHeight="1" x14ac:dyDescent="0.15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8" ht="22.5" customHeight="1" thickBot="1" x14ac:dyDescent="0.2">
      <c r="A11" s="14"/>
      <c r="B11" s="33" t="s">
        <v>9</v>
      </c>
      <c r="C11" s="46"/>
      <c r="D11" s="47" t="s">
        <v>10</v>
      </c>
      <c r="E11" s="48"/>
      <c r="F11" s="48"/>
      <c r="G11" s="48"/>
      <c r="H11" s="48"/>
      <c r="I11" s="48"/>
      <c r="J11" s="48"/>
      <c r="K11" s="49"/>
      <c r="L11" s="47" t="s">
        <v>11</v>
      </c>
      <c r="M11" s="48"/>
      <c r="N11" s="48"/>
      <c r="O11" s="48"/>
      <c r="P11" s="48"/>
      <c r="Q11" s="48"/>
      <c r="R11" s="48"/>
      <c r="S11" s="48"/>
      <c r="T11" s="47" t="s">
        <v>12</v>
      </c>
      <c r="U11" s="48"/>
      <c r="V11" s="48"/>
      <c r="W11" s="50"/>
      <c r="X11" s="50"/>
      <c r="Y11" s="50"/>
      <c r="Z11" s="50"/>
      <c r="AA11" s="51"/>
      <c r="AB11" s="52" t="s">
        <v>13</v>
      </c>
      <c r="AC11" s="50"/>
      <c r="AD11" s="50"/>
      <c r="AE11" s="50"/>
      <c r="AF11" s="50"/>
      <c r="AG11" s="51"/>
      <c r="AI11" s="8" t="s">
        <v>53</v>
      </c>
      <c r="AJ11" s="6" t="s">
        <v>45</v>
      </c>
      <c r="AL11" s="16"/>
    </row>
    <row r="12" spans="1:38" ht="37.5" customHeight="1" thickBot="1" x14ac:dyDescent="0.2">
      <c r="A12" s="14"/>
      <c r="B12" s="47" t="s">
        <v>14</v>
      </c>
      <c r="C12" s="49"/>
      <c r="D12" s="74">
        <f>'当日有権（期日用）'!D12:J12</f>
        <v>0</v>
      </c>
      <c r="E12" s="74"/>
      <c r="F12" s="74"/>
      <c r="G12" s="74"/>
      <c r="H12" s="74"/>
      <c r="I12" s="74"/>
      <c r="J12" s="74"/>
      <c r="K12" s="14" t="s">
        <v>15</v>
      </c>
      <c r="L12" s="75"/>
      <c r="M12" s="76"/>
      <c r="N12" s="76"/>
      <c r="O12" s="76"/>
      <c r="P12" s="76"/>
      <c r="Q12" s="76"/>
      <c r="R12" s="77"/>
      <c r="S12" s="14" t="s">
        <v>15</v>
      </c>
      <c r="T12" s="72"/>
      <c r="U12" s="72"/>
      <c r="V12" s="72"/>
      <c r="W12" s="72"/>
      <c r="X12" s="72"/>
      <c r="Y12" s="72"/>
      <c r="Z12" s="72"/>
      <c r="AA12" s="17" t="s">
        <v>15</v>
      </c>
      <c r="AB12" s="73">
        <f>IF(D12=0,0,ROUND(L12/D12*100,2))</f>
        <v>0</v>
      </c>
      <c r="AC12" s="73"/>
      <c r="AD12" s="73"/>
      <c r="AE12" s="73"/>
      <c r="AF12" s="73"/>
      <c r="AG12" s="17" t="s">
        <v>16</v>
      </c>
      <c r="AI12" s="7">
        <f>IF(投票状況18!L12&gt;0,投票状況18!L12,投票状況16!L12)</f>
        <v>0</v>
      </c>
      <c r="AJ12" s="6" t="str">
        <f>IF(L12&lt;AI12,"エラー","ＯＫ")</f>
        <v>ＯＫ</v>
      </c>
    </row>
    <row r="13" spans="1:38" ht="37.5" customHeight="1" thickBot="1" x14ac:dyDescent="0.2">
      <c r="A13" s="14"/>
      <c r="B13" s="47" t="s">
        <v>17</v>
      </c>
      <c r="C13" s="49"/>
      <c r="D13" s="74">
        <f>'当日有権（期日用）'!D13:J13</f>
        <v>0</v>
      </c>
      <c r="E13" s="74"/>
      <c r="F13" s="74"/>
      <c r="G13" s="74"/>
      <c r="H13" s="74"/>
      <c r="I13" s="74"/>
      <c r="J13" s="74"/>
      <c r="K13" s="14" t="s">
        <v>15</v>
      </c>
      <c r="L13" s="75"/>
      <c r="M13" s="76"/>
      <c r="N13" s="76"/>
      <c r="O13" s="76"/>
      <c r="P13" s="76"/>
      <c r="Q13" s="76"/>
      <c r="R13" s="77"/>
      <c r="S13" s="14" t="s">
        <v>15</v>
      </c>
      <c r="T13" s="72"/>
      <c r="U13" s="72"/>
      <c r="V13" s="72"/>
      <c r="W13" s="72"/>
      <c r="X13" s="72"/>
      <c r="Y13" s="72"/>
      <c r="Z13" s="72"/>
      <c r="AA13" s="17" t="s">
        <v>15</v>
      </c>
      <c r="AB13" s="73">
        <f>IF(D13=0,0,ROUND(L13/D13*100,2))</f>
        <v>0</v>
      </c>
      <c r="AC13" s="73"/>
      <c r="AD13" s="73"/>
      <c r="AE13" s="73"/>
      <c r="AF13" s="73"/>
      <c r="AG13" s="17" t="s">
        <v>16</v>
      </c>
      <c r="AI13" s="7">
        <f>IF(投票状況18!L13&gt;0,投票状況18!L13,投票状況16!L13)</f>
        <v>0</v>
      </c>
      <c r="AJ13" s="6" t="str">
        <f>IF(L13&lt;AI13,"エラー","ＯＫ")</f>
        <v>ＯＫ</v>
      </c>
    </row>
    <row r="14" spans="1:38" ht="37.5" customHeight="1" x14ac:dyDescent="0.15">
      <c r="A14" s="14"/>
      <c r="B14" s="33" t="s">
        <v>18</v>
      </c>
      <c r="C14" s="46"/>
      <c r="D14" s="70">
        <f>SUM(D12:J13)</f>
        <v>0</v>
      </c>
      <c r="E14" s="71"/>
      <c r="F14" s="71"/>
      <c r="G14" s="71"/>
      <c r="H14" s="71"/>
      <c r="I14" s="71"/>
      <c r="J14" s="71"/>
      <c r="K14" s="18" t="s">
        <v>26</v>
      </c>
      <c r="L14" s="70">
        <f>SUM(L12:R13)</f>
        <v>0</v>
      </c>
      <c r="M14" s="71"/>
      <c r="N14" s="71"/>
      <c r="O14" s="71"/>
      <c r="P14" s="71"/>
      <c r="Q14" s="71"/>
      <c r="R14" s="71"/>
      <c r="S14" s="18" t="s">
        <v>26</v>
      </c>
      <c r="T14" s="72"/>
      <c r="U14" s="72"/>
      <c r="V14" s="72"/>
      <c r="W14" s="72"/>
      <c r="X14" s="72"/>
      <c r="Y14" s="72"/>
      <c r="Z14" s="72"/>
      <c r="AA14" s="19" t="s">
        <v>15</v>
      </c>
      <c r="AB14" s="73">
        <f>IF(D14=0,0,ROUND(L14/D14*100,2))</f>
        <v>0</v>
      </c>
      <c r="AC14" s="73"/>
      <c r="AD14" s="73"/>
      <c r="AE14" s="73"/>
      <c r="AF14" s="73"/>
      <c r="AG14" s="19" t="s">
        <v>16</v>
      </c>
      <c r="AI14" s="7">
        <f>IF(投票状況18!L14&gt;0,投票状況18!L14,投票状況16!L14)</f>
        <v>0</v>
      </c>
      <c r="AJ14" s="6" t="str">
        <f>IF(L14&lt;AI14,"エラー","ＯＫ")</f>
        <v>ＯＫ</v>
      </c>
    </row>
    <row r="15" spans="1:38" ht="1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8" ht="25.5" customHeight="1" x14ac:dyDescent="0.15">
      <c r="A16"/>
      <c r="B16"/>
      <c r="C16" t="s">
        <v>27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31" ht="25.5" customHeight="1" x14ac:dyDescent="0.15">
      <c r="A17"/>
      <c r="B17"/>
      <c r="C17" t="s">
        <v>28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31" ht="13.5" x14ac:dyDescent="0.15">
      <c r="A18"/>
      <c r="B18"/>
      <c r="C18" t="s">
        <v>29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31" ht="25.5" customHeight="1" x14ac:dyDescent="0.15">
      <c r="A19"/>
      <c r="B19"/>
      <c r="C19" t="s">
        <v>30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1" ht="25.5" customHeight="1" x14ac:dyDescent="0.15">
      <c r="A20"/>
      <c r="B20"/>
      <c r="C20" t="s">
        <v>31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31" ht="20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1" ht="20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1" ht="20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31" ht="20.100000000000001" customHeight="1" x14ac:dyDescent="0.2">
      <c r="A24"/>
      <c r="B24" s="31" t="s">
        <v>64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31" ht="15" customHeight="1" x14ac:dyDescent="0.15">
      <c r="A25"/>
      <c r="B25" s="61" t="s">
        <v>57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 t="s">
        <v>58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ht="15" customHeight="1" x14ac:dyDescent="0.15">
      <c r="A26"/>
      <c r="B26" s="61" t="s">
        <v>59</v>
      </c>
      <c r="C26" s="61"/>
      <c r="D26" s="61"/>
      <c r="E26" s="61"/>
      <c r="F26" s="61"/>
      <c r="G26" s="61" t="s">
        <v>60</v>
      </c>
      <c r="H26" s="61"/>
      <c r="I26" s="61"/>
      <c r="J26" s="61"/>
      <c r="K26" s="61"/>
      <c r="L26" s="61" t="s">
        <v>61</v>
      </c>
      <c r="M26" s="61"/>
      <c r="N26" s="61"/>
      <c r="O26" s="61"/>
      <c r="P26" s="61"/>
      <c r="Q26" s="61" t="s">
        <v>59</v>
      </c>
      <c r="R26" s="61"/>
      <c r="S26" s="61"/>
      <c r="T26" s="61"/>
      <c r="U26" s="61"/>
      <c r="V26" s="61" t="s">
        <v>60</v>
      </c>
      <c r="W26" s="61"/>
      <c r="X26" s="61"/>
      <c r="Y26" s="61"/>
      <c r="Z26" s="61"/>
      <c r="AA26" s="61" t="s">
        <v>61</v>
      </c>
      <c r="AB26" s="61"/>
      <c r="AC26" s="61"/>
      <c r="AD26" s="61"/>
      <c r="AE26" s="61"/>
    </row>
    <row r="27" spans="1:31" ht="24.95" customHeight="1" x14ac:dyDescent="0.15">
      <c r="B27" s="65">
        <v>24958</v>
      </c>
      <c r="C27" s="65"/>
      <c r="D27" s="65"/>
      <c r="E27" s="65"/>
      <c r="F27" s="65"/>
      <c r="G27" s="65">
        <v>28635</v>
      </c>
      <c r="H27" s="65"/>
      <c r="I27" s="65"/>
      <c r="J27" s="65"/>
      <c r="K27" s="65"/>
      <c r="L27" s="65">
        <f>B27+G27</f>
        <v>53593</v>
      </c>
      <c r="M27" s="65"/>
      <c r="N27" s="65"/>
      <c r="O27" s="65"/>
      <c r="P27" s="65"/>
      <c r="Q27" s="69">
        <v>9291</v>
      </c>
      <c r="R27" s="69"/>
      <c r="S27" s="69"/>
      <c r="T27" s="69"/>
      <c r="U27" s="69"/>
      <c r="V27" s="69">
        <v>10198</v>
      </c>
      <c r="W27" s="69"/>
      <c r="X27" s="69"/>
      <c r="Y27" s="69"/>
      <c r="Z27" s="69"/>
      <c r="AA27" s="69">
        <f>SUM(Q27:V27)</f>
        <v>19489</v>
      </c>
      <c r="AB27" s="69"/>
      <c r="AC27" s="69"/>
      <c r="AD27" s="69"/>
      <c r="AE27" s="69"/>
    </row>
    <row r="28" spans="1:31" ht="15" customHeight="1" x14ac:dyDescent="0.15"/>
    <row r="29" spans="1:31" ht="15" customHeight="1" x14ac:dyDescent="0.15">
      <c r="B29" s="61" t="s">
        <v>62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 t="s">
        <v>63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ht="15" customHeight="1" x14ac:dyDescent="0.15">
      <c r="B30" s="61" t="s">
        <v>59</v>
      </c>
      <c r="C30" s="61"/>
      <c r="D30" s="61"/>
      <c r="E30" s="61"/>
      <c r="F30" s="61"/>
      <c r="G30" s="61" t="s">
        <v>60</v>
      </c>
      <c r="H30" s="61"/>
      <c r="I30" s="61"/>
      <c r="J30" s="61"/>
      <c r="K30" s="61"/>
      <c r="L30" s="61" t="s">
        <v>61</v>
      </c>
      <c r="M30" s="61"/>
      <c r="N30" s="61"/>
      <c r="O30" s="61"/>
      <c r="P30" s="61"/>
      <c r="Q30" s="61" t="s">
        <v>59</v>
      </c>
      <c r="R30" s="61"/>
      <c r="S30" s="61"/>
      <c r="T30" s="61"/>
      <c r="U30" s="61"/>
      <c r="V30" s="61" t="s">
        <v>60</v>
      </c>
      <c r="W30" s="61"/>
      <c r="X30" s="61"/>
      <c r="Y30" s="61"/>
      <c r="Z30" s="61"/>
      <c r="AA30" s="62" t="s">
        <v>61</v>
      </c>
      <c r="AB30" s="63"/>
      <c r="AC30" s="63"/>
      <c r="AD30" s="63"/>
      <c r="AE30" s="64"/>
    </row>
    <row r="31" spans="1:31" ht="25.5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8">
        <f>Q27/B27*100</f>
        <v>37.226540588188158</v>
      </c>
      <c r="R31" s="68"/>
      <c r="S31" s="68"/>
      <c r="T31" s="68"/>
      <c r="U31" s="68"/>
      <c r="V31" s="68">
        <f>V27/G27*100</f>
        <v>35.613759385367558</v>
      </c>
      <c r="W31" s="68"/>
      <c r="X31" s="68"/>
      <c r="Y31" s="68"/>
      <c r="Z31" s="68"/>
      <c r="AA31" s="68">
        <f>AA27/L27*100</f>
        <v>36.364823764297576</v>
      </c>
      <c r="AB31" s="68"/>
      <c r="AC31" s="68"/>
      <c r="AD31" s="68"/>
      <c r="AE31" s="68"/>
    </row>
  </sheetData>
  <sheetProtection sheet="1" objects="1" scenarios="1"/>
  <mergeCells count="58">
    <mergeCell ref="B5:F5"/>
    <mergeCell ref="G5:M5"/>
    <mergeCell ref="B6:F6"/>
    <mergeCell ref="G6:M6"/>
    <mergeCell ref="Y6:Z6"/>
    <mergeCell ref="AC6:AD6"/>
    <mergeCell ref="AE6:AG6"/>
    <mergeCell ref="A8:AG8"/>
    <mergeCell ref="A9:AG9"/>
    <mergeCell ref="B11:C11"/>
    <mergeCell ref="D11:K11"/>
    <mergeCell ref="L11:S11"/>
    <mergeCell ref="T11:AA11"/>
    <mergeCell ref="AB11:AG11"/>
    <mergeCell ref="AA6:AB6"/>
    <mergeCell ref="B13:C13"/>
    <mergeCell ref="D13:J13"/>
    <mergeCell ref="L13:R13"/>
    <mergeCell ref="T13:Z13"/>
    <mergeCell ref="AB13:AF13"/>
    <mergeCell ref="B12:C12"/>
    <mergeCell ref="D12:J12"/>
    <mergeCell ref="L12:R12"/>
    <mergeCell ref="T12:Z12"/>
    <mergeCell ref="AB12:AF12"/>
    <mergeCell ref="B14:C14"/>
    <mergeCell ref="D14:J14"/>
    <mergeCell ref="L14:R14"/>
    <mergeCell ref="T14:Z14"/>
    <mergeCell ref="AB14:AF14"/>
    <mergeCell ref="B25:P25"/>
    <mergeCell ref="Q25:AE25"/>
    <mergeCell ref="B26:F26"/>
    <mergeCell ref="G26:K26"/>
    <mergeCell ref="L26:P26"/>
    <mergeCell ref="Q26:U26"/>
    <mergeCell ref="V26:Z26"/>
    <mergeCell ref="AA26:AE26"/>
    <mergeCell ref="AA27:AE27"/>
    <mergeCell ref="B29:P29"/>
    <mergeCell ref="Q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31:AE31"/>
    <mergeCell ref="B31:F31"/>
    <mergeCell ref="G31:K31"/>
    <mergeCell ref="L31:P31"/>
    <mergeCell ref="Q31:U31"/>
    <mergeCell ref="V31:Z31"/>
  </mergeCells>
  <phoneticPr fontId="3"/>
  <pageMargins left="0.78740157480314965" right="0.78740157480314965" top="0.98425196850393704" bottom="0.98425196850393704" header="0.51181102362204722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基本情報</vt:lpstr>
      <vt:lpstr>当日有権（前日用）</vt:lpstr>
      <vt:lpstr>当日有権（期日用）</vt:lpstr>
      <vt:lpstr>投票状況10</vt:lpstr>
      <vt:lpstr>投票状況11</vt:lpstr>
      <vt:lpstr>投票状況14</vt:lpstr>
      <vt:lpstr>投票状況16</vt:lpstr>
      <vt:lpstr>投票状況18</vt:lpstr>
      <vt:lpstr>投票状況19</vt:lpstr>
      <vt:lpstr>投票結果</vt:lpstr>
      <vt:lpstr>投票結果!Print_Area</vt:lpstr>
      <vt:lpstr>投票状況10!Print_Area</vt:lpstr>
      <vt:lpstr>投票状況11!Print_Area</vt:lpstr>
      <vt:lpstr>投票状況14!Print_Area</vt:lpstr>
      <vt:lpstr>投票状況16!Print_Area</vt:lpstr>
      <vt:lpstr>投票状況18!Print_Area</vt:lpstr>
      <vt:lpstr>投票状況19!Print_Area</vt:lpstr>
      <vt:lpstr>'当日有権（期日用）'!Print_Area</vt:lpstr>
      <vt:lpstr>'当日有権（前日用）'!Print_Area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123153</dc:creator>
  <cp:lastModifiedBy>中原 拓也</cp:lastModifiedBy>
  <cp:lastPrinted>2026-03-22T14:37:33Z</cp:lastPrinted>
  <dcterms:created xsi:type="dcterms:W3CDTF">2022-11-12T10:56:40Z</dcterms:created>
  <dcterms:modified xsi:type="dcterms:W3CDTF">2026-03-22T15:10:30Z</dcterms:modified>
</cp:coreProperties>
</file>