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BB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<sst xmlns="http://schemas.openxmlformats.org/spreadsheetml/2006/main" count="232" uniqueCount="111">
  <si>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</si>
  <si>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</si>
  <si>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</si>
  <si>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</si>
  <si>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</si>
  <si>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</si>
  <si>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</si>
  <si>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</si>
  <si>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</si>
  <si>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</si>
  <si>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</si>
  <si>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</si>
  <si>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</si>
  <si>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</si>
  <si>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</si>
  <si>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</si>
  <si>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</si>
  <si>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</si>
  <si>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</si>
  <si>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</si>
  <si>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</si>
  <si>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</si>
  <si>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</si>
  <si>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</si>
  <si>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</si>
  <si>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</si>
  <si>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</si>
  <si>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</si>
  <si>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</si>
  <si>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</si>
  <si>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</si>
  <si>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</si>
  <si>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</si>
  <si>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</si>
  <si>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</si>
  <si>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</si>
  <si>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</si>
  <si>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</si>
  <si>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</si>
  <si>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</si>
  <si>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</si>
  <si>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</si>
  <si>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</si>
  <si>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</si>
  <si>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</si>
  <si>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</si>
  <si>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</si>
  <si>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</si>
  <si>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</si>
  <si>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</si>
  <si>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</si>
  <si>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</si>
  <si>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</si>
  <si>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</si>
  <si>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</si>
  <si>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</si>
  <si>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</si>
  <si>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</si>
  <si>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</si>
  <si>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</si>
  <si>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</si>
  <si>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</si>
  <si>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</si>
  <si>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</si>
  <si>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</si>
  <si>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</si>
  <si>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</si>
  <si>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</si>
  <si>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</si>
  <si>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</si>
  <si>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</si>
  <si>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</si>
  <si>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</si>
  <si>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</si>
  <si>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</si>
  <si>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</si>
  <si>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</si>
  <si>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</si>
  <si>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</si>
  <si>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</si>
  <si>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</si>
  <si>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</si>
  <si>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</si>
  <si>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</si>
  <si>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</si>
  <si>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</si>
  <si>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</si>
  <si>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</si>
  <si>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</si>
  <si>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</si>
  <si>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</si>
  <si>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</si>
  <si>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</si>
  <si>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</si>
  <si>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</si>
  <si>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</si>
  <si>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高野町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</si>
  <si>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</si>
  <si>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</si>
  <si>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</si>
  <si>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</si>
  <si>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</si>
  <si>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</si>
  <si>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</si>
  <si>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</si>
  <si>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</si>
  <si>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</si>
  <si>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</si>
  <si>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下水道事業は普及し、⑧水洗化率は100％を達成しており、現在は安定した維持管理に努めている。
　収支では、一般会計繰入金（収入）により①収益的収支比率はほぼ100％を保っているが、収入に占める一般会計繰入金の割合は大きい。⑤経費回収率は50％前後で推移しており、汚水処理にかかる費用が料金収入で賄いていない状態が続いている。
　企業債（借金）については、新規の借り入れは無く安定しており、④企業債残高対事業規模比率は減少傾向にある。
　費用では経費削減を行ってきたが、材料・委託料の値上等により⑥汚水処理原価は高止まりの状態が続いている。
　⑦施設利用率は類似団体平均を上回っているが、水洗化率が100％であること、今後は人口減少により料金確保が難しいことを考えると新たな設備投資には慎重な検討が必要である。</t>
    <rPh sb="12" eb="15">
      <t>スイセンカ</t>
    </rPh>
    <rPh sb="15" eb="16">
      <t>リツ</t>
    </rPh>
    <rPh sb="22" eb="24">
      <t>タッセイ</t>
    </rPh>
    <rPh sb="113" eb="115">
      <t>ケイヒ</t>
    </rPh>
    <rPh sb="115" eb="117">
      <t>カイシュウ</t>
    </rPh>
    <rPh sb="117" eb="118">
      <t>リツ</t>
    </rPh>
    <rPh sb="122" eb="124">
      <t>ゼンゴ</t>
    </rPh>
    <rPh sb="125" eb="127">
      <t>スイイ</t>
    </rPh>
    <rPh sb="132" eb="134">
      <t>オスイ</t>
    </rPh>
    <rPh sb="134" eb="136">
      <t>ショリ</t>
    </rPh>
    <rPh sb="140" eb="142">
      <t>ヒヨウ</t>
    </rPh>
    <rPh sb="143" eb="145">
      <t>リョウキン</t>
    </rPh>
    <rPh sb="145" eb="147">
      <t>シュウニュウ</t>
    </rPh>
    <rPh sb="148" eb="149">
      <t>マカナ</t>
    </rPh>
    <rPh sb="154" eb="156">
      <t>ジョウタイ</t>
    </rPh>
    <rPh sb="157" eb="158">
      <t>ツヅ</t>
    </rPh>
    <rPh sb="251" eb="253">
      <t>ショリ</t>
    </rPh>
    <rPh sb="253" eb="255">
      <t>ゲンカ</t>
    </rPh>
    <rPh sb="256" eb="258">
      <t>タカド</t>
    </rPh>
    <rPh sb="261" eb="263">
      <t>ジョウタイ</t>
    </rPh>
    <rPh sb="264" eb="265">
      <t>ツヅ</t>
    </rPh>
    <phoneticPr fontId="1"/>
  </si>
  <si>
    <t>将来、耐用年数を迎える管路の更新計画が必要である。</t>
  </si>
  <si>
    <t>　高野町では、公共下水道・特定環境保全公共下水道・農業集落排水・個別排水処理・生活排水処理と下水道事業を展開しており、下水道普及に努めている。この結果、類似団体平均を大きく上回る水洗化率を達成している。このうち、生活排水処理は大規模な集合処理が適さない地区の汚水処理を行っている。
　過疎化の進むなか安定した事業運営を目指し、料金の確保に努めているが、一般会計からの繰入（補助）も必要である。今後は、維持管理の削減及び施設・管路の長寿命化を検討し一般会計の負担軽減を図る必要がある。</t>
    <rPh sb="106" eb="108">
      <t>セイカツ</t>
    </rPh>
    <rPh sb="108" eb="110">
      <t>ハイスイ</t>
    </rPh>
    <rPh sb="110" eb="112">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</si>
</sst>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352768"/>
        <c:axId val="5635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6352768"/>
        <c:axId val="56355840"/>
      </c:lineChart>
      <c:dateAx>
        <c:axId val="56352768"/>
        <c:scaling>
          <c:orientation val="minMax"/>
        </c:scaling>
        <c:delete val="1"/>
        <c:axPos val="b"/>
        <c:numFmt formatCode="ge" sourceLinked="1"/>
        <c:majorTickMark val="none"/>
        <c:minorTickMark val="none"/>
        <c:tickLblPos val="none"/>
        <c:crossAx val="56355840"/>
        <c:crosses val="autoZero"/>
        <c:auto val="1"/>
        <c:lblOffset val="100"/>
        <c:baseTimeUnit val="years"/>
      </c:dateAx>
      <c:valAx>
        <c:axId val="5635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96.15</c:v>
                </c:pt>
                <c:pt idx="1">
                  <c:v>96.15</c:v>
                </c:pt>
                <c:pt idx="2">
                  <c:v>96.15</c:v>
                </c:pt>
                <c:pt idx="3">
                  <c:v>96.15</c:v>
                </c:pt>
                <c:pt idx="4">
                  <c:v>96.15</c:v>
                </c:pt>
              </c:numCache>
            </c:numRef>
          </c:val>
        </c:ser>
        <c:dLbls>
          <c:showLegendKey val="0"/>
          <c:showVal val="0"/>
          <c:showCatName val="0"/>
          <c:showSerName val="0"/>
          <c:showPercent val="0"/>
          <c:showBubbleSize val="0"/>
        </c:dLbls>
        <c:gapWidth val="150"/>
        <c:axId val="311838976"/>
        <c:axId val="573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311838976"/>
        <c:axId val="57303424"/>
      </c:lineChart>
      <c:dateAx>
        <c:axId val="311838976"/>
        <c:scaling>
          <c:orientation val="minMax"/>
        </c:scaling>
        <c:delete val="1"/>
        <c:axPos val="b"/>
        <c:numFmt formatCode="ge" sourceLinked="1"/>
        <c:majorTickMark val="none"/>
        <c:minorTickMark val="none"/>
        <c:tickLblPos val="none"/>
        <c:crossAx val="57303424"/>
        <c:crosses val="autoZero"/>
        <c:auto val="1"/>
        <c:lblOffset val="100"/>
        <c:baseTimeUnit val="years"/>
      </c:dateAx>
      <c:valAx>
        <c:axId val="573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8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c:v>
                </c:pt>
                <c:pt idx="1">
                  <c:v>92.09</c:v>
                </c:pt>
                <c:pt idx="2">
                  <c:v>100</c:v>
                </c:pt>
                <c:pt idx="3">
                  <c:v>100</c:v>
                </c:pt>
                <c:pt idx="4">
                  <c:v>100</c:v>
                </c:pt>
              </c:numCache>
            </c:numRef>
          </c:val>
        </c:ser>
        <c:dLbls>
          <c:showLegendKey val="0"/>
          <c:showVal val="0"/>
          <c:showCatName val="0"/>
          <c:showSerName val="0"/>
          <c:showPercent val="0"/>
          <c:showBubbleSize val="0"/>
        </c:dLbls>
        <c:gapWidth val="150"/>
        <c:axId val="57313152"/>
        <c:axId val="573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57313152"/>
        <c:axId val="57315328"/>
      </c:lineChart>
      <c:dateAx>
        <c:axId val="57313152"/>
        <c:scaling>
          <c:orientation val="minMax"/>
        </c:scaling>
        <c:delete val="1"/>
        <c:axPos val="b"/>
        <c:numFmt formatCode="ge" sourceLinked="1"/>
        <c:majorTickMark val="none"/>
        <c:minorTickMark val="none"/>
        <c:tickLblPos val="none"/>
        <c:crossAx val="57315328"/>
        <c:crosses val="autoZero"/>
        <c:auto val="1"/>
        <c:lblOffset val="100"/>
        <c:baseTimeUnit val="years"/>
      </c:dateAx>
      <c:valAx>
        <c:axId val="573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99.7</c:v>
                </c:pt>
                <c:pt idx="1">
                  <c:v>103.86</c:v>
                </c:pt>
                <c:pt idx="2">
                  <c:v>95.98</c:v>
                </c:pt>
                <c:pt idx="3">
                  <c:v>98.93</c:v>
                </c:pt>
                <c:pt idx="4">
                  <c:v>101.25</c:v>
                </c:pt>
              </c:numCache>
            </c:numRef>
          </c:val>
        </c:ser>
        <c:dLbls>
          <c:showLegendKey val="0"/>
          <c:showVal val="0"/>
          <c:showCatName val="0"/>
          <c:showSerName val="0"/>
          <c:showPercent val="0"/>
          <c:showBubbleSize val="0"/>
        </c:dLbls>
        <c:gapWidth val="150"/>
        <c:axId val="57300480"/>
        <c:axId val="573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300480"/>
        <c:axId val="57319808"/>
      </c:lineChart>
      <c:dateAx>
        <c:axId val="57300480"/>
        <c:scaling>
          <c:orientation val="minMax"/>
        </c:scaling>
        <c:delete val="1"/>
        <c:axPos val="b"/>
        <c:numFmt formatCode="ge" sourceLinked="1"/>
        <c:majorTickMark val="none"/>
        <c:minorTickMark val="none"/>
        <c:tickLblPos val="none"/>
        <c:crossAx val="57319808"/>
        <c:crosses val="autoZero"/>
        <c:auto val="1"/>
        <c:lblOffset val="100"/>
        <c:baseTimeUnit val="years"/>
      </c:dateAx>
      <c:valAx>
        <c:axId val="573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292480"/>
        <c:axId val="583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292480"/>
        <c:axId val="58315520"/>
      </c:lineChart>
      <c:dateAx>
        <c:axId val="58292480"/>
        <c:scaling>
          <c:orientation val="minMax"/>
        </c:scaling>
        <c:delete val="1"/>
        <c:axPos val="b"/>
        <c:numFmt formatCode="ge" sourceLinked="1"/>
        <c:majorTickMark val="none"/>
        <c:minorTickMark val="none"/>
        <c:tickLblPos val="none"/>
        <c:crossAx val="58315520"/>
        <c:crosses val="autoZero"/>
        <c:auto val="1"/>
        <c:lblOffset val="100"/>
        <c:baseTimeUnit val="years"/>
      </c:dateAx>
      <c:valAx>
        <c:axId val="583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411264"/>
        <c:axId val="584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411264"/>
        <c:axId val="58421632"/>
      </c:lineChart>
      <c:dateAx>
        <c:axId val="58411264"/>
        <c:scaling>
          <c:orientation val="minMax"/>
        </c:scaling>
        <c:delete val="1"/>
        <c:axPos val="b"/>
        <c:numFmt formatCode="ge" sourceLinked="1"/>
        <c:majorTickMark val="none"/>
        <c:minorTickMark val="none"/>
        <c:tickLblPos val="none"/>
        <c:crossAx val="58421632"/>
        <c:crosses val="autoZero"/>
        <c:auto val="1"/>
        <c:lblOffset val="100"/>
        <c:baseTimeUnit val="years"/>
      </c:dateAx>
      <c:valAx>
        <c:axId val="584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404480"/>
        <c:axId val="1244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404480"/>
        <c:axId val="124406400"/>
      </c:lineChart>
      <c:dateAx>
        <c:axId val="124404480"/>
        <c:scaling>
          <c:orientation val="minMax"/>
        </c:scaling>
        <c:delete val="1"/>
        <c:axPos val="b"/>
        <c:numFmt formatCode="ge" sourceLinked="1"/>
        <c:majorTickMark val="none"/>
        <c:minorTickMark val="none"/>
        <c:tickLblPos val="none"/>
        <c:crossAx val="124406400"/>
        <c:crosses val="autoZero"/>
        <c:auto val="1"/>
        <c:lblOffset val="100"/>
        <c:baseTimeUnit val="years"/>
      </c:dateAx>
      <c:valAx>
        <c:axId val="1244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278016"/>
        <c:axId val="1914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278016"/>
        <c:axId val="191440000"/>
      </c:lineChart>
      <c:dateAx>
        <c:axId val="184278016"/>
        <c:scaling>
          <c:orientation val="minMax"/>
        </c:scaling>
        <c:delete val="1"/>
        <c:axPos val="b"/>
        <c:numFmt formatCode="ge" sourceLinked="1"/>
        <c:majorTickMark val="none"/>
        <c:minorTickMark val="none"/>
        <c:tickLblPos val="none"/>
        <c:crossAx val="191440000"/>
        <c:crosses val="autoZero"/>
        <c:auto val="1"/>
        <c:lblOffset val="100"/>
        <c:baseTimeUnit val="years"/>
      </c:dateAx>
      <c:valAx>
        <c:axId val="1914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139.94</c:v>
                </c:pt>
                <c:pt idx="1">
                  <c:v>110.11</c:v>
                </c:pt>
                <c:pt idx="2">
                  <c:v>95.13</c:v>
                </c:pt>
                <c:pt idx="3">
                  <c:v>117.73</c:v>
                </c:pt>
                <c:pt idx="4">
                  <c:v>90.71</c:v>
                </c:pt>
              </c:numCache>
            </c:numRef>
          </c:val>
        </c:ser>
        <c:dLbls>
          <c:showLegendKey val="0"/>
          <c:showVal val="0"/>
          <c:showCatName val="0"/>
          <c:showSerName val="0"/>
          <c:showPercent val="0"/>
          <c:showBubbleSize val="0"/>
        </c:dLbls>
        <c:gapWidth val="150"/>
        <c:axId val="203096448"/>
        <c:axId val="20309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203096448"/>
        <c:axId val="203099136"/>
      </c:lineChart>
      <c:dateAx>
        <c:axId val="203096448"/>
        <c:scaling>
          <c:orientation val="minMax"/>
        </c:scaling>
        <c:delete val="1"/>
        <c:axPos val="b"/>
        <c:numFmt formatCode="ge" sourceLinked="1"/>
        <c:majorTickMark val="none"/>
        <c:minorTickMark val="none"/>
        <c:tickLblPos val="none"/>
        <c:crossAx val="203099136"/>
        <c:crosses val="autoZero"/>
        <c:auto val="1"/>
        <c:lblOffset val="100"/>
        <c:baseTimeUnit val="years"/>
      </c:dateAx>
      <c:valAx>
        <c:axId val="20309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0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69.94</c:v>
                </c:pt>
                <c:pt idx="1">
                  <c:v>71.81</c:v>
                </c:pt>
                <c:pt idx="2">
                  <c:v>72.69</c:v>
                </c:pt>
                <c:pt idx="3">
                  <c:v>66.989999999999995</c:v>
                </c:pt>
                <c:pt idx="4">
                  <c:v>66.41</c:v>
                </c:pt>
              </c:numCache>
            </c:numRef>
          </c:val>
        </c:ser>
        <c:dLbls>
          <c:showLegendKey val="0"/>
          <c:showVal val="0"/>
          <c:showCatName val="0"/>
          <c:showSerName val="0"/>
          <c:showPercent val="0"/>
          <c:showBubbleSize val="0"/>
        </c:dLbls>
        <c:gapWidth val="150"/>
        <c:axId val="205576064"/>
        <c:axId val="20659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205576064"/>
        <c:axId val="206594432"/>
      </c:lineChart>
      <c:dateAx>
        <c:axId val="205576064"/>
        <c:scaling>
          <c:orientation val="minMax"/>
        </c:scaling>
        <c:delete val="1"/>
        <c:axPos val="b"/>
        <c:numFmt formatCode="ge" sourceLinked="1"/>
        <c:majorTickMark val="none"/>
        <c:minorTickMark val="none"/>
        <c:tickLblPos val="none"/>
        <c:crossAx val="206594432"/>
        <c:crosses val="autoZero"/>
        <c:auto val="1"/>
        <c:lblOffset val="100"/>
        <c:baseTimeUnit val="years"/>
      </c:dateAx>
      <c:valAx>
        <c:axId val="2065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397.81</c:v>
                </c:pt>
                <c:pt idx="1">
                  <c:v>386.25</c:v>
                </c:pt>
                <c:pt idx="2">
                  <c:v>373.37</c:v>
                </c:pt>
                <c:pt idx="3">
                  <c:v>401.48</c:v>
                </c:pt>
                <c:pt idx="4">
                  <c:v>399.67</c:v>
                </c:pt>
              </c:numCache>
            </c:numRef>
          </c:val>
        </c:ser>
        <c:dLbls>
          <c:showLegendKey val="0"/>
          <c:showVal val="0"/>
          <c:showCatName val="0"/>
          <c:showSerName val="0"/>
          <c:showPercent val="0"/>
          <c:showBubbleSize val="0"/>
        </c:dLbls>
        <c:gapWidth val="150"/>
        <c:axId val="266067968"/>
        <c:axId val="2660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266067968"/>
        <c:axId val="266071424"/>
      </c:lineChart>
      <c:dateAx>
        <c:axId val="266067968"/>
        <c:scaling>
          <c:orientation val="minMax"/>
        </c:scaling>
        <c:delete val="1"/>
        <c:axPos val="b"/>
        <c:numFmt formatCode="ge" sourceLinked="1"/>
        <c:majorTickMark val="none"/>
        <c:minorTickMark val="none"/>
        <c:tickLblPos val="none"/>
        <c:crossAx val="266071424"/>
        <c:crosses val="autoZero"/>
        <c:auto val="1"/>
        <c:lblOffset val="100"/>
        <c:baseTimeUnit val="years"/>
      </c:dateAx>
      <c:valAx>
        <c:axId val="2660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0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N55" zoomScaleNormal="100" workbookViewId="0">
      <selection activeCell="CA66" sqref="CA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高野町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3298</v>
      </c>
      <c r="AM8" s="47"/>
      <c r="AN8" s="47"/>
      <c r="AO8" s="47"/>
      <c r="AP8" s="47"/>
      <c r="AQ8" s="47"/>
      <c r="AR8" s="47"/>
      <c r="AS8" s="47"/>
      <c r="AT8" s="43">
        <f>データ!S6</f>
        <v>137.03</v>
      </c>
      <c r="AU8" s="43"/>
      <c r="AV8" s="43"/>
      <c r="AW8" s="43"/>
      <c r="AX8" s="43"/>
      <c r="AY8" s="43"/>
      <c r="AZ8" s="43"/>
      <c r="BA8" s="43"/>
      <c r="BB8" s="43">
        <f>データ!T6</f>
        <v>24.07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4.8499999999999996</v>
      </c>
      <c r="Q10" s="43"/>
      <c r="R10" s="43"/>
      <c r="S10" s="43"/>
      <c r="T10" s="43"/>
      <c r="U10" s="43"/>
      <c r="V10" s="43"/>
      <c r="W10" s="43">
        <f>データ!P6</f>
        <v>100</v>
      </c>
      <c r="X10" s="43"/>
      <c r="Y10" s="43"/>
      <c r="Z10" s="43"/>
      <c r="AA10" s="43"/>
      <c r="AB10" s="43"/>
      <c r="AC10" s="43"/>
      <c r="AD10" s="47">
        <f>データ!Q6</f>
        <v>4200</v>
      </c>
      <c r="AE10" s="47"/>
      <c r="AF10" s="47"/>
      <c r="AG10" s="47"/>
      <c r="AH10" s="47"/>
      <c r="AI10" s="47"/>
      <c r="AJ10" s="47"/>
      <c r="AK10" s="2"/>
      <c r="AL10" s="47">
        <f>データ!U6</f>
        <v>159</v>
      </c>
      <c r="AM10" s="47"/>
      <c r="AN10" s="47"/>
      <c r="AO10" s="47"/>
      <c r="AP10" s="47"/>
      <c r="AQ10" s="47"/>
      <c r="AR10" s="47"/>
      <c r="AS10" s="47"/>
      <c r="AT10" s="43">
        <f>データ!V6</f>
        <v>0.26</v>
      </c>
      <c r="AU10" s="43"/>
      <c r="AV10" s="43"/>
      <c r="AW10" s="43"/>
      <c r="AX10" s="43"/>
      <c r="AY10" s="43"/>
      <c r="AZ10" s="43"/>
      <c r="BA10" s="43"/>
      <c r="BB10" s="43">
        <f>データ!W6</f>
        <v>611.54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303445</v>
      </c>
      <c r="D6" s="31">
        <f t="shared" si="3"/>
        <v>47</v>
      </c>
      <c r="E6" s="31">
        <f t="shared" si="3"/>
        <v>18</v>
      </c>
      <c r="F6" s="31">
        <f t="shared" si="3"/>
        <v>0</v>
      </c>
      <c r="G6" s="31">
        <f t="shared" si="3"/>
        <v>0</v>
      </c>
      <c r="H6" s="31" t="str">
        <f t="shared" si="3"/>
        <v>和歌山県　高野町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4.8499999999999996</v>
      </c>
      <c r="P6" s="32">
        <f t="shared" si="3"/>
        <v>100</v>
      </c>
      <c r="Q6" s="32">
        <f t="shared" si="3"/>
        <v>4200</v>
      </c>
      <c r="R6" s="32">
        <f t="shared" si="3"/>
        <v>3298</v>
      </c>
      <c r="S6" s="32">
        <f t="shared" si="3"/>
        <v>137.03</v>
      </c>
      <c r="T6" s="32">
        <f t="shared" si="3"/>
        <v>24.07</v>
      </c>
      <c r="U6" s="32">
        <f t="shared" si="3"/>
        <v>159</v>
      </c>
      <c r="V6" s="32">
        <f t="shared" si="3"/>
        <v>0.26</v>
      </c>
      <c r="W6" s="32">
        <f t="shared" si="3"/>
        <v>611.54</v>
      </c>
      <c r="X6" s="33">
        <f>IF(X7="",NA(),X7)</f>
        <v>99.7</v>
      </c>
      <c r="Y6" s="33">
        <f t="shared" ref="Y6:AG6" si="4">IF(Y7="",NA(),Y7)</f>
        <v>103.86</v>
      </c>
      <c r="Z6" s="33">
        <f t="shared" si="4"/>
        <v>95.98</v>
      </c>
      <c r="AA6" s="33">
        <f t="shared" si="4"/>
        <v>98.93</v>
      </c>
      <c r="AB6" s="33">
        <f t="shared" si="4"/>
        <v>101.25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139.94</v>
      </c>
      <c r="BF6" s="33">
        <f t="shared" ref="BF6:BN6" si="7">IF(BF7="",NA(),BF7)</f>
        <v>110.11</v>
      </c>
      <c r="BG6" s="33">
        <f t="shared" si="7"/>
        <v>95.13</v>
      </c>
      <c r="BH6" s="33">
        <f t="shared" si="7"/>
        <v>117.73</v>
      </c>
      <c r="BI6" s="33">
        <f t="shared" si="7"/>
        <v>90.71</v>
      </c>
      <c r="BJ6" s="33">
        <f t="shared" si="7"/>
        <v>421.01</v>
      </c>
      <c r="BK6" s="33">
        <f t="shared" si="7"/>
        <v>430.64</v>
      </c>
      <c r="BL6" s="33">
        <f t="shared" si="7"/>
        <v>446.63</v>
      </c>
      <c r="BM6" s="33">
        <f t="shared" si="7"/>
        <v>416.91</v>
      </c>
      <c r="BN6" s="33">
        <f t="shared" si="7"/>
        <v>392.19</v>
      </c>
      <c r="BO6" s="32" t="str">
        <f>IF(BO7="","",IF(BO7="-","【-】","【"&amp;SUBSTITUTE(TEXT(BO7,"#,##0.00"),"-","△")&amp;"】"))</f>
        <v>【345.93】</v>
      </c>
      <c r="BP6" s="33">
        <f>IF(BP7="",NA(),BP7)</f>
        <v>69.94</v>
      </c>
      <c r="BQ6" s="33">
        <f t="shared" ref="BQ6:BY6" si="8">IF(BQ7="",NA(),BQ7)</f>
        <v>71.81</v>
      </c>
      <c r="BR6" s="33">
        <f t="shared" si="8"/>
        <v>72.69</v>
      </c>
      <c r="BS6" s="33">
        <f t="shared" si="8"/>
        <v>66.989999999999995</v>
      </c>
      <c r="BT6" s="33">
        <f t="shared" si="8"/>
        <v>66.41</v>
      </c>
      <c r="BU6" s="33">
        <f t="shared" si="8"/>
        <v>58.98</v>
      </c>
      <c r="BV6" s="33">
        <f t="shared" si="8"/>
        <v>58.78</v>
      </c>
      <c r="BW6" s="33">
        <f t="shared" si="8"/>
        <v>58.53</v>
      </c>
      <c r="BX6" s="33">
        <f t="shared" si="8"/>
        <v>57.93</v>
      </c>
      <c r="BY6" s="33">
        <f t="shared" si="8"/>
        <v>57.03</v>
      </c>
      <c r="BZ6" s="32" t="str">
        <f>IF(BZ7="","",IF(BZ7="-","【-】","【"&amp;SUBSTITUTE(TEXT(BZ7,"#,##0.00"),"-","△")&amp;"】"))</f>
        <v>【59.44】</v>
      </c>
      <c r="CA6" s="33">
        <f>IF(CA7="",NA(),CA7)</f>
        <v>397.81</v>
      </c>
      <c r="CB6" s="33">
        <f t="shared" ref="CB6:CJ6" si="9">IF(CB7="",NA(),CB7)</f>
        <v>386.25</v>
      </c>
      <c r="CC6" s="33">
        <f t="shared" si="9"/>
        <v>373.37</v>
      </c>
      <c r="CD6" s="33">
        <f t="shared" si="9"/>
        <v>401.48</v>
      </c>
      <c r="CE6" s="33">
        <f t="shared" si="9"/>
        <v>399.67</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96.15</v>
      </c>
      <c r="CM6" s="33">
        <f t="shared" ref="CM6:CU6" si="10">IF(CM7="",NA(),CM7)</f>
        <v>96.15</v>
      </c>
      <c r="CN6" s="33">
        <f t="shared" si="10"/>
        <v>96.15</v>
      </c>
      <c r="CO6" s="33">
        <f t="shared" si="10"/>
        <v>96.15</v>
      </c>
      <c r="CP6" s="33">
        <f t="shared" si="10"/>
        <v>96.15</v>
      </c>
      <c r="CQ6" s="33">
        <f t="shared" si="10"/>
        <v>60.03</v>
      </c>
      <c r="CR6" s="33">
        <f t="shared" si="10"/>
        <v>61.93</v>
      </c>
      <c r="CS6" s="33">
        <f t="shared" si="10"/>
        <v>58.06</v>
      </c>
      <c r="CT6" s="33">
        <f t="shared" si="10"/>
        <v>59.08</v>
      </c>
      <c r="CU6" s="33">
        <f t="shared" si="10"/>
        <v>58.25</v>
      </c>
      <c r="CV6" s="32" t="str">
        <f>IF(CV7="","",IF(CV7="-","【-】","【"&amp;SUBSTITUTE(TEXT(CV7,"#,##0.00"),"-","△")&amp;"】"))</f>
        <v>【58.84】</v>
      </c>
      <c r="CW6" s="33">
        <f>IF(CW7="",NA(),CW7)</f>
        <v>92</v>
      </c>
      <c r="CX6" s="33">
        <f t="shared" ref="CX6:DF6" si="11">IF(CX7="",NA(),CX7)</f>
        <v>92.09</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303445</v>
      </c>
      <c r="D7" s="35">
        <v>47</v>
      </c>
      <c r="E7" s="35">
        <v>18</v>
      </c>
      <c r="F7" s="35">
        <v>0</v>
      </c>
      <c r="G7" s="35">
        <v>0</v>
      </c>
      <c r="H7" s="35" t="s">
        <v>96</v>
      </c>
      <c r="I7" s="35" t="s">
        <v>97</v>
      </c>
      <c r="J7" s="35" t="s">
        <v>98</v>
      </c>
      <c r="K7" s="35" t="s">
        <v>99</v>
      </c>
      <c r="L7" s="35" t="s">
        <v>100</v>
      </c>
      <c r="M7" s="36" t="s">
        <v>101</v>
      </c>
      <c r="N7" s="36" t="s">
        <v>102</v>
      </c>
      <c r="O7" s="36">
        <v>4.8499999999999996</v>
      </c>
      <c r="P7" s="36">
        <v>100</v>
      </c>
      <c r="Q7" s="36">
        <v>4200</v>
      </c>
      <c r="R7" s="36">
        <v>3298</v>
      </c>
      <c r="S7" s="36">
        <v>137.03</v>
      </c>
      <c r="T7" s="36">
        <v>24.07</v>
      </c>
      <c r="U7" s="36">
        <v>159</v>
      </c>
      <c r="V7" s="36">
        <v>0.26</v>
      </c>
      <c r="W7" s="36">
        <v>611.54</v>
      </c>
      <c r="X7" s="36">
        <v>99.7</v>
      </c>
      <c r="Y7" s="36">
        <v>103.86</v>
      </c>
      <c r="Z7" s="36">
        <v>95.98</v>
      </c>
      <c r="AA7" s="36">
        <v>98.93</v>
      </c>
      <c r="AB7" s="36">
        <v>101.25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139.94</v>
      </c>
      <c r="BF7" s="36">
        <v>110.11</v>
      </c>
      <c r="BG7" s="36">
        <v>95.13</v>
      </c>
      <c r="BH7" s="36">
        <v>117.73</v>
      </c>
      <c r="BI7" s="36">
        <v>90.71</v>
      </c>
      <c r="BJ7" s="36">
        <v>421.01</v>
      </c>
      <c r="BK7" s="36">
        <v>430.64</v>
      </c>
      <c r="BL7" s="36">
        <v>446.63</v>
      </c>
      <c r="BM7" s="36">
        <v>416.91</v>
      </c>
      <c r="BN7" s="36">
        <v>392.19</v>
      </c>
      <c r="BO7" s="36">
        <v>345.93</v>
      </c>
      <c r="BP7" s="36">
        <v>69.94</v>
      </c>
      <c r="BQ7" s="36">
        <v>71.81</v>
      </c>
      <c r="BR7" s="36">
        <v>72.69</v>
      </c>
      <c r="BS7" s="36">
        <v>66.989999999999995</v>
      </c>
      <c r="BT7" s="36">
        <v>66.41</v>
      </c>
      <c r="BU7" s="36">
        <v>58.98</v>
      </c>
      <c r="BV7" s="36">
        <v>58.78</v>
      </c>
      <c r="BW7" s="36">
        <v>58.53</v>
      </c>
      <c r="BX7" s="36">
        <v>57.93</v>
      </c>
      <c r="BY7" s="36">
        <v>57.03</v>
      </c>
      <c r="BZ7" s="36">
        <v>59.44</v>
      </c>
      <c r="CA7" s="36">
        <v>397.81</v>
      </c>
      <c r="CB7" s="36">
        <v>386.25</v>
      </c>
      <c r="CC7" s="36">
        <v>373.37</v>
      </c>
      <c r="CD7" s="36">
        <v>401.48</v>
      </c>
      <c r="CE7" s="36">
        <v>399.67</v>
      </c>
      <c r="CF7" s="36">
        <v>253.84</v>
      </c>
      <c r="CG7" s="36">
        <v>257.02999999999997</v>
      </c>
      <c r="CH7" s="36">
        <v>266.57</v>
      </c>
      <c r="CI7" s="36">
        <v>276.93</v>
      </c>
      <c r="CJ7" s="36">
        <v>283.73</v>
      </c>
      <c r="CK7" s="36">
        <v>272.79000000000002</v>
      </c>
      <c r="CL7" s="36">
        <v>96.15</v>
      </c>
      <c r="CM7" s="36">
        <v>96.15</v>
      </c>
      <c r="CN7" s="36">
        <v>96.15</v>
      </c>
      <c r="CO7" s="36">
        <v>96.15</v>
      </c>
      <c r="CP7" s="36">
        <v>96.15</v>
      </c>
      <c r="CQ7" s="36">
        <v>60.03</v>
      </c>
      <c r="CR7" s="36">
        <v>61.93</v>
      </c>
      <c r="CS7" s="36">
        <v>58.06</v>
      </c>
      <c r="CT7" s="36">
        <v>59.08</v>
      </c>
      <c r="CU7" s="36">
        <v>58.25</v>
      </c>
      <c r="CV7" s="36">
        <v>58.84</v>
      </c>
      <c r="CW7" s="36">
        <v>92</v>
      </c>
      <c r="CX7" s="36">
        <v>92.09</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2017-02-08T03:23:35Z</dcterms:created>
  <dcterms:modified xsi:type="dcterms:W3CDTF">2017-02-14T07:18:37Z</dcterms:modified>
</cp:coreProperties>
</file>