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240" yWindow="60"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AL8" i="4" s="1"/>
  <c r="Q6" i="5"/>
  <c r="P6" i="5"/>
  <c r="W10" i="4" s="1"/>
  <c r="O6" i="5"/>
  <c r="P10" i="4" s="1"/>
  <c r="N6" i="5"/>
  <c r="I10" i="4" s="1"/>
  <c r="M6" i="5"/>
  <c r="B10" i="4" s="1"/>
  <c r="L6" i="5"/>
  <c r="W8" i="4" s="1"/>
  <c r="K6" i="5"/>
  <c r="P8" i="4" s="1"/>
  <c r="J6" i="5"/>
  <c r="I8" i="4" s="1"/>
  <c r="I6" i="5"/>
  <c r="B8" i="4" s="1"/>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<sst xmlns="http://schemas.openxmlformats.org/spreadsheetml/2006/main" count="221" uniqueCount="111">
  <si>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</si>
  <si>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</si>
  <si>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</si>
  <si>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</si>
  <si>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</si>
  <si>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</si>
  <si>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</si>
  <si>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</si>
  <si>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</si>
  <si>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</si>
  <si>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</si>
  <si>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</si>
  <si>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</si>
  <si>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</si>
  <si>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</si>
  <si>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</si>
  <si>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</si>
  <si>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</si>
  <si>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</si>
  <si>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</si>
  <si>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</si>
  <si>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</si>
  <si>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</si>
  <si>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</si>
  <si>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</si>
  <si>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</si>
  <si>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</si>
  <si>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</si>
  <si>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</si>
  <si>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</si>
  <si>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</si>
  <si>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</si>
  <si>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</si>
  <si>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</si>
  <si>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</si>
  <si>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</si>
  <si>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</si>
  <si>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</si>
  <si>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</si>
  <si>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</si>
  <si>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</si>
  <si>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23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</si>
  <si>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</si>
  <si>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</si>
  <si>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</si>
  <si>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</si>
  <si>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</si>
  <si>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</si>
  <si>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</si>
  <si>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</si>
  <si>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</si>
  <si>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</si>
  <si>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</si>
  <si>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</si>
  <si>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</si>
  <si>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</si>
  <si>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</si>
  <si>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</si>
  <si>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</si>
  <si>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</si>
  <si>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</si>
  <si>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</si>
  <si>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</si>
  <si>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</si>
  <si>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</si>
  <si>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</si>
  <si>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</si>
  <si>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</si>
  <si>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</si>
  <si>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</si>
  <si>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</si>
  <si>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</si>
  <si>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</si>
  <si>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</si>
  <si>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</si>
  <si>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</si>
  <si>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</si>
  <si>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</si>
  <si>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</si>
  <si>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</si>
  <si>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</si>
  <si>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</si>
  <si>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</si>
  <si>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</si>
  <si>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</si>
  <si>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</si>
  <si>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</si>
  <si>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</si>
  <si>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</si>
  <si>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</si>
  <si>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</si>
  <si>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</si>
  <si>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</si>
  <si>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</si>
  <si>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</si>
  <si>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</si>
  <si>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和歌山県　九度山町</t>
  </si>
  <si>
    <t>法非適用</t>
  </si>
  <si>
    <t>下水道事業</t>
  </si>
  <si>
    <t>農業集落排水</t>
  </si>
  <si>
    <t>F2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</si>
  <si>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</si>
  <si>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</si>
  <si>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</si>
  <si>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</si>
  <si>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</si>
  <si>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</si>
  <si>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</si>
  <si>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本町は椎出地区（平成１１年８月供用開始）、河根地区（平成１９年２月供用開始）の２ヶ所の処理施設を保有しています。施設利用率は類似団体を上回るものの⑦、人口減に伴い利用者数の減少が続き、特に椎出地区においては休廃止が増加し、年々料金収入が減少しています。　
　地形的要因によりマンホールポンプ施設が両地区で１４ヶ所あり、維持管理費が増大し、経費回収率が低く⑤、また企業債残高対事業規模比率が類似団体より高く④、料金収入では到底賄うことができないため、一般会計からの繰入に依存している状況にあります。　
　今後も利用人数の減少が予想され、ますます厳しい状況となります。</t>
    <rPh sb="108" eb="110">
      <t>ゾウカ</t>
    </rPh>
    <rPh sb="119" eb="121">
      <t>ゲンショウ</t>
    </rPh>
    <rPh sb="176" eb="177">
      <t>ヒク</t>
    </rPh>
    <phoneticPr fontId="4"/>
  </si>
  <si>
    <t>　椎出地区は供用開始後１７年が経過し、計装機器、ポンプ類、ブロアー類で耐用年数を経過したものがあります。</t>
    <rPh sb="37" eb="39">
      <t>ネンスウ</t>
    </rPh>
    <rPh sb="40" eb="42">
      <t>ケイカ</t>
    </rPh>
    <phoneticPr fontId="4"/>
  </si>
  <si>
    <t>　人口減が続く限り経営は厳しくなる見通しです。
　椎出地区においては、処理槽の耐用年を迎えるまでに公共下水道への接続も視野に入れる必要があります。</t>
    <rPh sb="17" eb="19">
      <t>ミトオ</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</si>
</sst>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55124736"/>
        <c:axId val="551288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0.08</c:v>
                </c:pt>
                <c:pt idx="1">
                  <c:v>0.06</c:v>
                </c:pt>
                <c:pt idx="2">
                  <c:v>0.04</c:v>
                </c:pt>
                <c:pt idx="3">
                  <c:v>0.02</c:v>
                </c:pt>
                <c:pt idx="4">
                  <c:v>0.01</c:v>
                </c:pt>
              </c:numCache>
            </c:numRef>
          </c:val>
          <c:smooth val="0"/>
        </c:ser>
        <c:dLbls>
          <c:showLegendKey val="0"/>
          <c:showVal val="0"/>
          <c:showCatName val="0"/>
          <c:showSerName val="0"/>
          <c:showPercent val="0"/>
          <c:showBubbleSize val="0"/>
        </c:dLbls>
        <c:marker val="1"/>
        <c:smooth val="0"/>
        <c:axId val="55124736"/>
        <c:axId val="55128832"/>
      </c:lineChart>
      <c:dateAx>
        <c:axId val="55124736"/>
        <c:scaling>
          <c:orientation val="minMax"/>
        </c:scaling>
        <c:delete val="1"/>
        <c:axPos val="b"/>
        <c:numFmt formatCode="ge" sourceLinked="1"/>
        <c:majorTickMark val="none"/>
        <c:minorTickMark val="none"/>
        <c:tickLblPos val="none"/>
        <c:crossAx val="55128832"/>
        <c:crosses val="autoZero"/>
        <c:auto val="1"/>
        <c:lblOffset val="100"/>
        <c:baseTimeUnit val="years"/>
      </c:dateAx>
      <c:valAx>
        <c:axId val="551288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51247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67.760000000000005</c:v>
                </c:pt>
                <c:pt idx="1">
                  <c:v>64.02</c:v>
                </c:pt>
                <c:pt idx="2">
                  <c:v>64.02</c:v>
                </c:pt>
                <c:pt idx="3">
                  <c:v>62.91</c:v>
                </c:pt>
                <c:pt idx="4">
                  <c:v>61.97</c:v>
                </c:pt>
              </c:numCache>
            </c:numRef>
          </c:val>
        </c:ser>
        <c:dLbls>
          <c:showLegendKey val="0"/>
          <c:showVal val="0"/>
          <c:showCatName val="0"/>
          <c:showSerName val="0"/>
          <c:showPercent val="0"/>
          <c:showBubbleSize val="0"/>
        </c:dLbls>
        <c:gapWidth val="150"/>
        <c:axId val="206733312"/>
        <c:axId val="2067363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46.85</c:v>
                </c:pt>
                <c:pt idx="1">
                  <c:v>46.06</c:v>
                </c:pt>
                <c:pt idx="2">
                  <c:v>45.95</c:v>
                </c:pt>
                <c:pt idx="3">
                  <c:v>53.24</c:v>
                </c:pt>
                <c:pt idx="4">
                  <c:v>52.31</c:v>
                </c:pt>
              </c:numCache>
            </c:numRef>
          </c:val>
          <c:smooth val="0"/>
        </c:ser>
        <c:dLbls>
          <c:showLegendKey val="0"/>
          <c:showVal val="0"/>
          <c:showCatName val="0"/>
          <c:showSerName val="0"/>
          <c:showPercent val="0"/>
          <c:showBubbleSize val="0"/>
        </c:dLbls>
        <c:marker val="1"/>
        <c:smooth val="0"/>
        <c:axId val="206733312"/>
        <c:axId val="206736384"/>
      </c:lineChart>
      <c:dateAx>
        <c:axId val="206733312"/>
        <c:scaling>
          <c:orientation val="minMax"/>
        </c:scaling>
        <c:delete val="1"/>
        <c:axPos val="b"/>
        <c:numFmt formatCode="ge" sourceLinked="1"/>
        <c:majorTickMark val="none"/>
        <c:minorTickMark val="none"/>
        <c:tickLblPos val="none"/>
        <c:crossAx val="206736384"/>
        <c:crosses val="autoZero"/>
        <c:auto val="1"/>
        <c:lblOffset val="100"/>
        <c:baseTimeUnit val="years"/>
      </c:dateAx>
      <c:valAx>
        <c:axId val="206736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7333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77.78</c:v>
                </c:pt>
                <c:pt idx="1">
                  <c:v>78.05</c:v>
                </c:pt>
                <c:pt idx="2">
                  <c:v>76.97</c:v>
                </c:pt>
                <c:pt idx="3">
                  <c:v>78.010000000000005</c:v>
                </c:pt>
                <c:pt idx="4">
                  <c:v>75.59</c:v>
                </c:pt>
              </c:numCache>
            </c:numRef>
          </c:val>
        </c:ser>
        <c:dLbls>
          <c:showLegendKey val="0"/>
          <c:showVal val="0"/>
          <c:showCatName val="0"/>
          <c:showSerName val="0"/>
          <c:showPercent val="0"/>
          <c:showBubbleSize val="0"/>
        </c:dLbls>
        <c:gapWidth val="150"/>
        <c:axId val="279528960"/>
        <c:axId val="2795308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73.78</c:v>
                </c:pt>
                <c:pt idx="1">
                  <c:v>72.989999999999995</c:v>
                </c:pt>
                <c:pt idx="2">
                  <c:v>71.97</c:v>
                </c:pt>
                <c:pt idx="3">
                  <c:v>84.07</c:v>
                </c:pt>
                <c:pt idx="4">
                  <c:v>84.32</c:v>
                </c:pt>
              </c:numCache>
            </c:numRef>
          </c:val>
          <c:smooth val="0"/>
        </c:ser>
        <c:dLbls>
          <c:showLegendKey val="0"/>
          <c:showVal val="0"/>
          <c:showCatName val="0"/>
          <c:showSerName val="0"/>
          <c:showPercent val="0"/>
          <c:showBubbleSize val="0"/>
        </c:dLbls>
        <c:marker val="1"/>
        <c:smooth val="0"/>
        <c:axId val="279528960"/>
        <c:axId val="279530880"/>
      </c:lineChart>
      <c:dateAx>
        <c:axId val="279528960"/>
        <c:scaling>
          <c:orientation val="minMax"/>
        </c:scaling>
        <c:delete val="1"/>
        <c:axPos val="b"/>
        <c:numFmt formatCode="ge" sourceLinked="1"/>
        <c:majorTickMark val="none"/>
        <c:minorTickMark val="none"/>
        <c:tickLblPos val="none"/>
        <c:crossAx val="279530880"/>
        <c:crosses val="autoZero"/>
        <c:auto val="1"/>
        <c:lblOffset val="100"/>
        <c:baseTimeUnit val="years"/>
      </c:dateAx>
      <c:valAx>
        <c:axId val="2795308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79528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65.319999999999993</c:v>
                </c:pt>
                <c:pt idx="1">
                  <c:v>63.77</c:v>
                </c:pt>
                <c:pt idx="2">
                  <c:v>58.23</c:v>
                </c:pt>
                <c:pt idx="3">
                  <c:v>61.19</c:v>
                </c:pt>
                <c:pt idx="4">
                  <c:v>57.14</c:v>
                </c:pt>
              </c:numCache>
            </c:numRef>
          </c:val>
        </c:ser>
        <c:dLbls>
          <c:showLegendKey val="0"/>
          <c:showVal val="0"/>
          <c:showCatName val="0"/>
          <c:showSerName val="0"/>
          <c:showPercent val="0"/>
          <c:showBubbleSize val="0"/>
        </c:dLbls>
        <c:gapWidth val="150"/>
        <c:axId val="55649408"/>
        <c:axId val="556814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55649408"/>
        <c:axId val="55681408"/>
      </c:lineChart>
      <c:dateAx>
        <c:axId val="55649408"/>
        <c:scaling>
          <c:orientation val="minMax"/>
        </c:scaling>
        <c:delete val="1"/>
        <c:axPos val="b"/>
        <c:numFmt formatCode="ge" sourceLinked="1"/>
        <c:majorTickMark val="none"/>
        <c:minorTickMark val="none"/>
        <c:tickLblPos val="none"/>
        <c:crossAx val="55681408"/>
        <c:crosses val="autoZero"/>
        <c:auto val="1"/>
        <c:lblOffset val="100"/>
        <c:baseTimeUnit val="years"/>
      </c:dateAx>
      <c:valAx>
        <c:axId val="556814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56494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56358400"/>
        <c:axId val="572788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56358400"/>
        <c:axId val="57278848"/>
      </c:lineChart>
      <c:dateAx>
        <c:axId val="56358400"/>
        <c:scaling>
          <c:orientation val="minMax"/>
        </c:scaling>
        <c:delete val="1"/>
        <c:axPos val="b"/>
        <c:numFmt formatCode="ge" sourceLinked="1"/>
        <c:majorTickMark val="none"/>
        <c:minorTickMark val="none"/>
        <c:tickLblPos val="none"/>
        <c:crossAx val="57278848"/>
        <c:crosses val="autoZero"/>
        <c:auto val="1"/>
        <c:lblOffset val="100"/>
        <c:baseTimeUnit val="years"/>
      </c:dateAx>
      <c:valAx>
        <c:axId val="572788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63584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57320960"/>
        <c:axId val="573242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57320960"/>
        <c:axId val="57324288"/>
      </c:lineChart>
      <c:dateAx>
        <c:axId val="57320960"/>
        <c:scaling>
          <c:orientation val="minMax"/>
        </c:scaling>
        <c:delete val="1"/>
        <c:axPos val="b"/>
        <c:numFmt formatCode="ge" sourceLinked="1"/>
        <c:majorTickMark val="none"/>
        <c:minorTickMark val="none"/>
        <c:tickLblPos val="none"/>
        <c:crossAx val="57324288"/>
        <c:crosses val="autoZero"/>
        <c:auto val="1"/>
        <c:lblOffset val="100"/>
        <c:baseTimeUnit val="years"/>
      </c:dateAx>
      <c:valAx>
        <c:axId val="573242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7320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58317824"/>
        <c:axId val="583944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58317824"/>
        <c:axId val="58394496"/>
      </c:lineChart>
      <c:dateAx>
        <c:axId val="58317824"/>
        <c:scaling>
          <c:orientation val="minMax"/>
        </c:scaling>
        <c:delete val="1"/>
        <c:axPos val="b"/>
        <c:numFmt formatCode="ge" sourceLinked="1"/>
        <c:majorTickMark val="none"/>
        <c:minorTickMark val="none"/>
        <c:tickLblPos val="none"/>
        <c:crossAx val="58394496"/>
        <c:crosses val="autoZero"/>
        <c:auto val="1"/>
        <c:lblOffset val="100"/>
        <c:baseTimeUnit val="years"/>
      </c:dateAx>
      <c:valAx>
        <c:axId val="58394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8317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58423936"/>
        <c:axId val="584309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58423936"/>
        <c:axId val="58430976"/>
      </c:lineChart>
      <c:dateAx>
        <c:axId val="58423936"/>
        <c:scaling>
          <c:orientation val="minMax"/>
        </c:scaling>
        <c:delete val="1"/>
        <c:axPos val="b"/>
        <c:numFmt formatCode="ge" sourceLinked="1"/>
        <c:majorTickMark val="none"/>
        <c:minorTickMark val="none"/>
        <c:tickLblPos val="none"/>
        <c:crossAx val="58430976"/>
        <c:crosses val="autoZero"/>
        <c:auto val="1"/>
        <c:lblOffset val="100"/>
        <c:baseTimeUnit val="years"/>
      </c:dateAx>
      <c:valAx>
        <c:axId val="584309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842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1909.37</c:v>
                </c:pt>
                <c:pt idx="1">
                  <c:v>1880.77</c:v>
                </c:pt>
                <c:pt idx="2">
                  <c:v>1906.65</c:v>
                </c:pt>
                <c:pt idx="3">
                  <c:v>1739.08</c:v>
                </c:pt>
                <c:pt idx="4">
                  <c:v>1583.3</c:v>
                </c:pt>
              </c:numCache>
            </c:numRef>
          </c:val>
        </c:ser>
        <c:dLbls>
          <c:showLegendKey val="0"/>
          <c:showVal val="0"/>
          <c:showCatName val="0"/>
          <c:showSerName val="0"/>
          <c:showPercent val="0"/>
          <c:showBubbleSize val="0"/>
        </c:dLbls>
        <c:gapWidth val="150"/>
        <c:axId val="151231488"/>
        <c:axId val="1512467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1224.75</c:v>
                </c:pt>
                <c:pt idx="1">
                  <c:v>1144.05</c:v>
                </c:pt>
                <c:pt idx="2">
                  <c:v>1117.1099999999999</c:v>
                </c:pt>
                <c:pt idx="3">
                  <c:v>1044.8</c:v>
                </c:pt>
                <c:pt idx="4">
                  <c:v>1081.8</c:v>
                </c:pt>
              </c:numCache>
            </c:numRef>
          </c:val>
          <c:smooth val="0"/>
        </c:ser>
        <c:dLbls>
          <c:showLegendKey val="0"/>
          <c:showVal val="0"/>
          <c:showCatName val="0"/>
          <c:showSerName val="0"/>
          <c:showPercent val="0"/>
          <c:showBubbleSize val="0"/>
        </c:dLbls>
        <c:marker val="1"/>
        <c:smooth val="0"/>
        <c:axId val="151231488"/>
        <c:axId val="151246720"/>
      </c:lineChart>
      <c:dateAx>
        <c:axId val="151231488"/>
        <c:scaling>
          <c:orientation val="minMax"/>
        </c:scaling>
        <c:delete val="1"/>
        <c:axPos val="b"/>
        <c:numFmt formatCode="ge" sourceLinked="1"/>
        <c:majorTickMark val="none"/>
        <c:minorTickMark val="none"/>
        <c:tickLblPos val="none"/>
        <c:crossAx val="151246720"/>
        <c:crosses val="autoZero"/>
        <c:auto val="1"/>
        <c:lblOffset val="100"/>
        <c:baseTimeUnit val="years"/>
      </c:dateAx>
      <c:valAx>
        <c:axId val="1512467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12314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35.25</c:v>
                </c:pt>
                <c:pt idx="1">
                  <c:v>33.54</c:v>
                </c:pt>
                <c:pt idx="2">
                  <c:v>28.66</c:v>
                </c:pt>
                <c:pt idx="3">
                  <c:v>28.67</c:v>
                </c:pt>
                <c:pt idx="4">
                  <c:v>32.82</c:v>
                </c:pt>
              </c:numCache>
            </c:numRef>
          </c:val>
        </c:ser>
        <c:dLbls>
          <c:showLegendKey val="0"/>
          <c:showVal val="0"/>
          <c:showCatName val="0"/>
          <c:showSerName val="0"/>
          <c:showPercent val="0"/>
          <c:showBubbleSize val="0"/>
        </c:dLbls>
        <c:gapWidth val="150"/>
        <c:axId val="200896896"/>
        <c:axId val="2009368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42.13</c:v>
                </c:pt>
                <c:pt idx="1">
                  <c:v>42.48</c:v>
                </c:pt>
                <c:pt idx="2">
                  <c:v>41.04</c:v>
                </c:pt>
                <c:pt idx="3">
                  <c:v>50.82</c:v>
                </c:pt>
                <c:pt idx="4">
                  <c:v>52.19</c:v>
                </c:pt>
              </c:numCache>
            </c:numRef>
          </c:val>
          <c:smooth val="0"/>
        </c:ser>
        <c:dLbls>
          <c:showLegendKey val="0"/>
          <c:showVal val="0"/>
          <c:showCatName val="0"/>
          <c:showSerName val="0"/>
          <c:showPercent val="0"/>
          <c:showBubbleSize val="0"/>
        </c:dLbls>
        <c:marker val="1"/>
        <c:smooth val="0"/>
        <c:axId val="200896896"/>
        <c:axId val="200936832"/>
      </c:lineChart>
      <c:dateAx>
        <c:axId val="200896896"/>
        <c:scaling>
          <c:orientation val="minMax"/>
        </c:scaling>
        <c:delete val="1"/>
        <c:axPos val="b"/>
        <c:numFmt formatCode="ge" sourceLinked="1"/>
        <c:majorTickMark val="none"/>
        <c:minorTickMark val="none"/>
        <c:tickLblPos val="none"/>
        <c:crossAx val="200936832"/>
        <c:crosses val="autoZero"/>
        <c:auto val="1"/>
        <c:lblOffset val="100"/>
        <c:baseTimeUnit val="years"/>
      </c:dateAx>
      <c:valAx>
        <c:axId val="2009368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0896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424.52</c:v>
                </c:pt>
                <c:pt idx="1">
                  <c:v>467.61</c:v>
                </c:pt>
                <c:pt idx="2">
                  <c:v>555.63</c:v>
                </c:pt>
                <c:pt idx="3">
                  <c:v>551.45000000000005</c:v>
                </c:pt>
                <c:pt idx="4">
                  <c:v>477.77</c:v>
                </c:pt>
              </c:numCache>
            </c:numRef>
          </c:val>
        </c:ser>
        <c:dLbls>
          <c:showLegendKey val="0"/>
          <c:showVal val="0"/>
          <c:showCatName val="0"/>
          <c:showSerName val="0"/>
          <c:showPercent val="0"/>
          <c:showBubbleSize val="0"/>
        </c:dLbls>
        <c:gapWidth val="150"/>
        <c:axId val="204962432"/>
        <c:axId val="2049735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348.41</c:v>
                </c:pt>
                <c:pt idx="1">
                  <c:v>343.8</c:v>
                </c:pt>
                <c:pt idx="2">
                  <c:v>357.08</c:v>
                </c:pt>
                <c:pt idx="3">
                  <c:v>300.52</c:v>
                </c:pt>
                <c:pt idx="4">
                  <c:v>296.14</c:v>
                </c:pt>
              </c:numCache>
            </c:numRef>
          </c:val>
          <c:smooth val="0"/>
        </c:ser>
        <c:dLbls>
          <c:showLegendKey val="0"/>
          <c:showVal val="0"/>
          <c:showCatName val="0"/>
          <c:showSerName val="0"/>
          <c:showPercent val="0"/>
          <c:showBubbleSize val="0"/>
        </c:dLbls>
        <c:marker val="1"/>
        <c:smooth val="0"/>
        <c:axId val="204962432"/>
        <c:axId val="204973568"/>
      </c:lineChart>
      <c:dateAx>
        <c:axId val="204962432"/>
        <c:scaling>
          <c:orientation val="minMax"/>
        </c:scaling>
        <c:delete val="1"/>
        <c:axPos val="b"/>
        <c:numFmt formatCode="ge" sourceLinked="1"/>
        <c:majorTickMark val="none"/>
        <c:minorTickMark val="none"/>
        <c:tickLblPos val="none"/>
        <c:crossAx val="204973568"/>
        <c:crosses val="autoZero"/>
        <c:auto val="1"/>
        <c:lblOffset val="100"/>
        <c:baseTimeUnit val="years"/>
      </c:dateAx>
      <c:valAx>
        <c:axId val="2049735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962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【1,015.77】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【84.50】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【52.74】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【289.81】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【52.78】</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F13" zoomScaleNormal="100" workbookViewId="0">
      <selection activeCell="BL66" sqref="BL66:BZ82"/>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2" t="str">
        <f>データ!H6</f>
        <v>和歌山県　九度山町</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c r="A8" s="2"/>
      <c r="B8" s="70" t="str">
        <f>データ!I6</f>
        <v>法非適用</v>
      </c>
      <c r="C8" s="70"/>
      <c r="D8" s="70"/>
      <c r="E8" s="70"/>
      <c r="F8" s="70"/>
      <c r="G8" s="70"/>
      <c r="H8" s="70"/>
      <c r="I8" s="70" t="str">
        <f>データ!J6</f>
        <v>下水道事業</v>
      </c>
      <c r="J8" s="70"/>
      <c r="K8" s="70"/>
      <c r="L8" s="70"/>
      <c r="M8" s="70"/>
      <c r="N8" s="70"/>
      <c r="O8" s="70"/>
      <c r="P8" s="70" t="str">
        <f>データ!K6</f>
        <v>農業集落排水</v>
      </c>
      <c r="Q8" s="70"/>
      <c r="R8" s="70"/>
      <c r="S8" s="70"/>
      <c r="T8" s="70"/>
      <c r="U8" s="70"/>
      <c r="V8" s="70"/>
      <c r="W8" s="70" t="str">
        <f>データ!L6</f>
        <v>F2</v>
      </c>
      <c r="X8" s="70"/>
      <c r="Y8" s="70"/>
      <c r="Z8" s="70"/>
      <c r="AA8" s="70"/>
      <c r="AB8" s="70"/>
      <c r="AC8" s="70"/>
      <c r="AD8" s="3"/>
      <c r="AE8" s="3"/>
      <c r="AF8" s="3"/>
      <c r="AG8" s="3"/>
      <c r="AH8" s="3"/>
      <c r="AI8" s="3"/>
      <c r="AJ8" s="3"/>
      <c r="AK8" s="3"/>
      <c r="AL8" s="64">
        <f>データ!R6</f>
        <v>4606</v>
      </c>
      <c r="AM8" s="64"/>
      <c r="AN8" s="64"/>
      <c r="AO8" s="64"/>
      <c r="AP8" s="64"/>
      <c r="AQ8" s="64"/>
      <c r="AR8" s="64"/>
      <c r="AS8" s="64"/>
      <c r="AT8" s="63">
        <f>データ!S6</f>
        <v>44.15</v>
      </c>
      <c r="AU8" s="63"/>
      <c r="AV8" s="63"/>
      <c r="AW8" s="63"/>
      <c r="AX8" s="63"/>
      <c r="AY8" s="63"/>
      <c r="AZ8" s="63"/>
      <c r="BA8" s="63"/>
      <c r="BB8" s="63">
        <f>データ!T6</f>
        <v>104.33</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c r="A10" s="2"/>
      <c r="B10" s="63" t="str">
        <f>データ!M6</f>
        <v>-</v>
      </c>
      <c r="C10" s="63"/>
      <c r="D10" s="63"/>
      <c r="E10" s="63"/>
      <c r="F10" s="63"/>
      <c r="G10" s="63"/>
      <c r="H10" s="63"/>
      <c r="I10" s="63" t="str">
        <f>データ!N6</f>
        <v>該当数値なし</v>
      </c>
      <c r="J10" s="63"/>
      <c r="K10" s="63"/>
      <c r="L10" s="63"/>
      <c r="M10" s="63"/>
      <c r="N10" s="63"/>
      <c r="O10" s="63"/>
      <c r="P10" s="63">
        <f>データ!O6</f>
        <v>10.119999999999999</v>
      </c>
      <c r="Q10" s="63"/>
      <c r="R10" s="63"/>
      <c r="S10" s="63"/>
      <c r="T10" s="63"/>
      <c r="U10" s="63"/>
      <c r="V10" s="63"/>
      <c r="W10" s="63">
        <f>データ!P6</f>
        <v>100</v>
      </c>
      <c r="X10" s="63"/>
      <c r="Y10" s="63"/>
      <c r="Z10" s="63"/>
      <c r="AA10" s="63"/>
      <c r="AB10" s="63"/>
      <c r="AC10" s="63"/>
      <c r="AD10" s="64">
        <f>データ!Q6</f>
        <v>4100</v>
      </c>
      <c r="AE10" s="64"/>
      <c r="AF10" s="64"/>
      <c r="AG10" s="64"/>
      <c r="AH10" s="64"/>
      <c r="AI10" s="64"/>
      <c r="AJ10" s="64"/>
      <c r="AK10" s="2"/>
      <c r="AL10" s="64">
        <f>データ!U6</f>
        <v>463</v>
      </c>
      <c r="AM10" s="64"/>
      <c r="AN10" s="64"/>
      <c r="AO10" s="64"/>
      <c r="AP10" s="64"/>
      <c r="AQ10" s="64"/>
      <c r="AR10" s="64"/>
      <c r="AS10" s="64"/>
      <c r="AT10" s="63">
        <f>データ!V6</f>
        <v>0.23</v>
      </c>
      <c r="AU10" s="63"/>
      <c r="AV10" s="63"/>
      <c r="AW10" s="63"/>
      <c r="AX10" s="63"/>
      <c r="AY10" s="63"/>
      <c r="AZ10" s="63"/>
      <c r="BA10" s="63"/>
      <c r="BB10" s="63">
        <f>データ!W6</f>
        <v>2013.04</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108</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109</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110</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40</v>
      </c>
    </row>
    <row r="84" spans="1:78">
      <c r="C84" s="2" t="s">
        <v>41</v>
      </c>
    </row>
  </sheetData>
  <sheetProtection password="8649"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2015</v>
      </c>
      <c r="C6" s="31">
        <f t="shared" ref="C6:W6" si="3">C7</f>
        <v>303437</v>
      </c>
      <c r="D6" s="31">
        <f t="shared" si="3"/>
        <v>47</v>
      </c>
      <c r="E6" s="31">
        <f t="shared" si="3"/>
        <v>17</v>
      </c>
      <c r="F6" s="31">
        <f t="shared" si="3"/>
        <v>5</v>
      </c>
      <c r="G6" s="31">
        <f t="shared" si="3"/>
        <v>0</v>
      </c>
      <c r="H6" s="31" t="str">
        <f t="shared" si="3"/>
        <v>和歌山県　九度山町</v>
      </c>
      <c r="I6" s="31" t="str">
        <f t="shared" si="3"/>
        <v>法非適用</v>
      </c>
      <c r="J6" s="31" t="str">
        <f t="shared" si="3"/>
        <v>下水道事業</v>
      </c>
      <c r="K6" s="31" t="str">
        <f t="shared" si="3"/>
        <v>農業集落排水</v>
      </c>
      <c r="L6" s="31" t="str">
        <f t="shared" si="3"/>
        <v>F2</v>
      </c>
      <c r="M6" s="32" t="str">
        <f t="shared" si="3"/>
        <v>-</v>
      </c>
      <c r="N6" s="32" t="str">
        <f t="shared" si="3"/>
        <v>該当数値なし</v>
      </c>
      <c r="O6" s="32">
        <f t="shared" si="3"/>
        <v>10.119999999999999</v>
      </c>
      <c r="P6" s="32">
        <f t="shared" si="3"/>
        <v>100</v>
      </c>
      <c r="Q6" s="32">
        <f t="shared" si="3"/>
        <v>4100</v>
      </c>
      <c r="R6" s="32">
        <f t="shared" si="3"/>
        <v>4606</v>
      </c>
      <c r="S6" s="32">
        <f t="shared" si="3"/>
        <v>44.15</v>
      </c>
      <c r="T6" s="32">
        <f t="shared" si="3"/>
        <v>104.33</v>
      </c>
      <c r="U6" s="32">
        <f t="shared" si="3"/>
        <v>463</v>
      </c>
      <c r="V6" s="32">
        <f t="shared" si="3"/>
        <v>0.23</v>
      </c>
      <c r="W6" s="32">
        <f t="shared" si="3"/>
        <v>2013.04</v>
      </c>
      <c r="X6" s="33">
        <f>IF(X7="",NA(),X7)</f>
        <v>65.319999999999993</v>
      </c>
      <c r="Y6" s="33">
        <f t="shared" ref="Y6:AG6" si="4">IF(Y7="",NA(),Y7)</f>
        <v>63.77</v>
      </c>
      <c r="Z6" s="33">
        <f t="shared" si="4"/>
        <v>58.23</v>
      </c>
      <c r="AA6" s="33">
        <f t="shared" si="4"/>
        <v>61.19</v>
      </c>
      <c r="AB6" s="33">
        <f t="shared" si="4"/>
        <v>57.14</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1909.37</v>
      </c>
      <c r="BF6" s="33">
        <f t="shared" ref="BF6:BN6" si="7">IF(BF7="",NA(),BF7)</f>
        <v>1880.77</v>
      </c>
      <c r="BG6" s="33">
        <f t="shared" si="7"/>
        <v>1906.65</v>
      </c>
      <c r="BH6" s="33">
        <f t="shared" si="7"/>
        <v>1739.08</v>
      </c>
      <c r="BI6" s="33">
        <f t="shared" si="7"/>
        <v>1583.3</v>
      </c>
      <c r="BJ6" s="33">
        <f t="shared" si="7"/>
        <v>1224.75</v>
      </c>
      <c r="BK6" s="33">
        <f t="shared" si="7"/>
        <v>1144.05</v>
      </c>
      <c r="BL6" s="33">
        <f t="shared" si="7"/>
        <v>1117.1099999999999</v>
      </c>
      <c r="BM6" s="33">
        <f t="shared" si="7"/>
        <v>1044.8</v>
      </c>
      <c r="BN6" s="33">
        <f t="shared" si="7"/>
        <v>1081.8</v>
      </c>
      <c r="BO6" s="32" t="str">
        <f>IF(BO7="","",IF(BO7="-","【-】","【"&amp;SUBSTITUTE(TEXT(BO7,"#,##0.00"),"-","△")&amp;"】"))</f>
        <v>【1,015.77】</v>
      </c>
      <c r="BP6" s="33">
        <f>IF(BP7="",NA(),BP7)</f>
        <v>35.25</v>
      </c>
      <c r="BQ6" s="33">
        <f t="shared" ref="BQ6:BY6" si="8">IF(BQ7="",NA(),BQ7)</f>
        <v>33.54</v>
      </c>
      <c r="BR6" s="33">
        <f t="shared" si="8"/>
        <v>28.66</v>
      </c>
      <c r="BS6" s="33">
        <f t="shared" si="8"/>
        <v>28.67</v>
      </c>
      <c r="BT6" s="33">
        <f t="shared" si="8"/>
        <v>32.82</v>
      </c>
      <c r="BU6" s="33">
        <f t="shared" si="8"/>
        <v>42.13</v>
      </c>
      <c r="BV6" s="33">
        <f t="shared" si="8"/>
        <v>42.48</v>
      </c>
      <c r="BW6" s="33">
        <f t="shared" si="8"/>
        <v>41.04</v>
      </c>
      <c r="BX6" s="33">
        <f t="shared" si="8"/>
        <v>50.82</v>
      </c>
      <c r="BY6" s="33">
        <f t="shared" si="8"/>
        <v>52.19</v>
      </c>
      <c r="BZ6" s="32" t="str">
        <f>IF(BZ7="","",IF(BZ7="-","【-】","【"&amp;SUBSTITUTE(TEXT(BZ7,"#,##0.00"),"-","△")&amp;"】"))</f>
        <v>【52.78】</v>
      </c>
      <c r="CA6" s="33">
        <f>IF(CA7="",NA(),CA7)</f>
        <v>424.52</v>
      </c>
      <c r="CB6" s="33">
        <f t="shared" ref="CB6:CJ6" si="9">IF(CB7="",NA(),CB7)</f>
        <v>467.61</v>
      </c>
      <c r="CC6" s="33">
        <f t="shared" si="9"/>
        <v>555.63</v>
      </c>
      <c r="CD6" s="33">
        <f t="shared" si="9"/>
        <v>551.45000000000005</v>
      </c>
      <c r="CE6" s="33">
        <f t="shared" si="9"/>
        <v>477.77</v>
      </c>
      <c r="CF6" s="33">
        <f t="shared" si="9"/>
        <v>348.41</v>
      </c>
      <c r="CG6" s="33">
        <f t="shared" si="9"/>
        <v>343.8</v>
      </c>
      <c r="CH6" s="33">
        <f t="shared" si="9"/>
        <v>357.08</v>
      </c>
      <c r="CI6" s="33">
        <f t="shared" si="9"/>
        <v>300.52</v>
      </c>
      <c r="CJ6" s="33">
        <f t="shared" si="9"/>
        <v>296.14</v>
      </c>
      <c r="CK6" s="32" t="str">
        <f>IF(CK7="","",IF(CK7="-","【-】","【"&amp;SUBSTITUTE(TEXT(CK7,"#,##0.00"),"-","△")&amp;"】"))</f>
        <v>【289.81】</v>
      </c>
      <c r="CL6" s="33">
        <f>IF(CL7="",NA(),CL7)</f>
        <v>67.760000000000005</v>
      </c>
      <c r="CM6" s="33">
        <f t="shared" ref="CM6:CU6" si="10">IF(CM7="",NA(),CM7)</f>
        <v>64.02</v>
      </c>
      <c r="CN6" s="33">
        <f t="shared" si="10"/>
        <v>64.02</v>
      </c>
      <c r="CO6" s="33">
        <f t="shared" si="10"/>
        <v>62.91</v>
      </c>
      <c r="CP6" s="33">
        <f t="shared" si="10"/>
        <v>61.97</v>
      </c>
      <c r="CQ6" s="33">
        <f t="shared" si="10"/>
        <v>46.85</v>
      </c>
      <c r="CR6" s="33">
        <f t="shared" si="10"/>
        <v>46.06</v>
      </c>
      <c r="CS6" s="33">
        <f t="shared" si="10"/>
        <v>45.95</v>
      </c>
      <c r="CT6" s="33">
        <f t="shared" si="10"/>
        <v>53.24</v>
      </c>
      <c r="CU6" s="33">
        <f t="shared" si="10"/>
        <v>52.31</v>
      </c>
      <c r="CV6" s="32" t="str">
        <f>IF(CV7="","",IF(CV7="-","【-】","【"&amp;SUBSTITUTE(TEXT(CV7,"#,##0.00"),"-","△")&amp;"】"))</f>
        <v>【52.74】</v>
      </c>
      <c r="CW6" s="33">
        <f>IF(CW7="",NA(),CW7)</f>
        <v>77.78</v>
      </c>
      <c r="CX6" s="33">
        <f t="shared" ref="CX6:DF6" si="11">IF(CX7="",NA(),CX7)</f>
        <v>78.05</v>
      </c>
      <c r="CY6" s="33">
        <f t="shared" si="11"/>
        <v>76.97</v>
      </c>
      <c r="CZ6" s="33">
        <f t="shared" si="11"/>
        <v>78.010000000000005</v>
      </c>
      <c r="DA6" s="33">
        <f t="shared" si="11"/>
        <v>75.59</v>
      </c>
      <c r="DB6" s="33">
        <f t="shared" si="11"/>
        <v>73.78</v>
      </c>
      <c r="DC6" s="33">
        <f t="shared" si="11"/>
        <v>72.989999999999995</v>
      </c>
      <c r="DD6" s="33">
        <f t="shared" si="11"/>
        <v>71.97</v>
      </c>
      <c r="DE6" s="33">
        <f t="shared" si="11"/>
        <v>84.07</v>
      </c>
      <c r="DF6" s="33">
        <f t="shared" si="11"/>
        <v>84.32</v>
      </c>
      <c r="DG6" s="32" t="str">
        <f>IF(DG7="","",IF(DG7="-","【-】","【"&amp;SUBSTITUTE(TEXT(DG7,"#,##0.00"),"-","△")&amp;"】"))</f>
        <v>【84.50】</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3">
        <f t="shared" si="14"/>
        <v>0.08</v>
      </c>
      <c r="EJ6" s="33">
        <f t="shared" si="14"/>
        <v>0.06</v>
      </c>
      <c r="EK6" s="33">
        <f t="shared" si="14"/>
        <v>0.04</v>
      </c>
      <c r="EL6" s="33">
        <f t="shared" si="14"/>
        <v>0.02</v>
      </c>
      <c r="EM6" s="33">
        <f t="shared" si="14"/>
        <v>0.01</v>
      </c>
      <c r="EN6" s="32" t="str">
        <f>IF(EN7="","",IF(EN7="-","【-】","【"&amp;SUBSTITUTE(TEXT(EN7,"#,##0.00"),"-","△")&amp;"】"))</f>
        <v>【0.03】</v>
      </c>
    </row>
    <row r="7" spans="1:144" s="34" customFormat="1">
      <c r="A7" s="26"/>
      <c r="B7" s="35">
        <v>2015</v>
      </c>
      <c r="C7" s="35">
        <v>303437</v>
      </c>
      <c r="D7" s="35">
        <v>47</v>
      </c>
      <c r="E7" s="35">
        <v>17</v>
      </c>
      <c r="F7" s="35">
        <v>5</v>
      </c>
      <c r="G7" s="35">
        <v>0</v>
      </c>
      <c r="H7" s="35" t="s">
        <v>96</v>
      </c>
      <c r="I7" s="35" t="s">
        <v>97</v>
      </c>
      <c r="J7" s="35" t="s">
        <v>98</v>
      </c>
      <c r="K7" s="35" t="s">
        <v>99</v>
      </c>
      <c r="L7" s="35" t="s">
        <v>100</v>
      </c>
      <c r="M7" s="36" t="s">
        <v>101</v>
      </c>
      <c r="N7" s="36" t="s">
        <v>102</v>
      </c>
      <c r="O7" s="36">
        <v>10.119999999999999</v>
      </c>
      <c r="P7" s="36">
        <v>100</v>
      </c>
      <c r="Q7" s="36">
        <v>4100</v>
      </c>
      <c r="R7" s="36">
        <v>4606</v>
      </c>
      <c r="S7" s="36">
        <v>44.15</v>
      </c>
      <c r="T7" s="36">
        <v>104.33</v>
      </c>
      <c r="U7" s="36">
        <v>463</v>
      </c>
      <c r="V7" s="36">
        <v>0.23</v>
      </c>
      <c r="W7" s="36">
        <v>2013.04</v>
      </c>
      <c r="X7" s="36">
        <v>65.319999999999993</v>
      </c>
      <c r="Y7" s="36">
        <v>63.77</v>
      </c>
      <c r="Z7" s="36">
        <v>58.23</v>
      </c>
      <c r="AA7" s="36">
        <v>61.19</v>
      </c>
      <c r="AB7" s="36">
        <v>57.14</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1909.37</v>
      </c>
      <c r="BF7" s="36">
        <v>1880.77</v>
      </c>
      <c r="BG7" s="36">
        <v>1906.65</v>
      </c>
      <c r="BH7" s="36">
        <v>1739.08</v>
      </c>
      <c r="BI7" s="36">
        <v>1583.3</v>
      </c>
      <c r="BJ7" s="36">
        <v>1224.75</v>
      </c>
      <c r="BK7" s="36">
        <v>1144.05</v>
      </c>
      <c r="BL7" s="36">
        <v>1117.1099999999999</v>
      </c>
      <c r="BM7" s="36">
        <v>1044.8</v>
      </c>
      <c r="BN7" s="36">
        <v>1081.8</v>
      </c>
      <c r="BO7" s="36">
        <v>1015.77</v>
      </c>
      <c r="BP7" s="36">
        <v>35.25</v>
      </c>
      <c r="BQ7" s="36">
        <v>33.54</v>
      </c>
      <c r="BR7" s="36">
        <v>28.66</v>
      </c>
      <c r="BS7" s="36">
        <v>28.67</v>
      </c>
      <c r="BT7" s="36">
        <v>32.82</v>
      </c>
      <c r="BU7" s="36">
        <v>42.13</v>
      </c>
      <c r="BV7" s="36">
        <v>42.48</v>
      </c>
      <c r="BW7" s="36">
        <v>41.04</v>
      </c>
      <c r="BX7" s="36">
        <v>50.82</v>
      </c>
      <c r="BY7" s="36">
        <v>52.19</v>
      </c>
      <c r="BZ7" s="36">
        <v>52.78</v>
      </c>
      <c r="CA7" s="36">
        <v>424.52</v>
      </c>
      <c r="CB7" s="36">
        <v>467.61</v>
      </c>
      <c r="CC7" s="36">
        <v>555.63</v>
      </c>
      <c r="CD7" s="36">
        <v>551.45000000000005</v>
      </c>
      <c r="CE7" s="36">
        <v>477.77</v>
      </c>
      <c r="CF7" s="36">
        <v>348.41</v>
      </c>
      <c r="CG7" s="36">
        <v>343.8</v>
      </c>
      <c r="CH7" s="36">
        <v>357.08</v>
      </c>
      <c r="CI7" s="36">
        <v>300.52</v>
      </c>
      <c r="CJ7" s="36">
        <v>296.14</v>
      </c>
      <c r="CK7" s="36">
        <v>289.81</v>
      </c>
      <c r="CL7" s="36">
        <v>67.760000000000005</v>
      </c>
      <c r="CM7" s="36">
        <v>64.02</v>
      </c>
      <c r="CN7" s="36">
        <v>64.02</v>
      </c>
      <c r="CO7" s="36">
        <v>62.91</v>
      </c>
      <c r="CP7" s="36">
        <v>61.97</v>
      </c>
      <c r="CQ7" s="36">
        <v>46.85</v>
      </c>
      <c r="CR7" s="36">
        <v>46.06</v>
      </c>
      <c r="CS7" s="36">
        <v>45.95</v>
      </c>
      <c r="CT7" s="36">
        <v>53.24</v>
      </c>
      <c r="CU7" s="36">
        <v>52.31</v>
      </c>
      <c r="CV7" s="36">
        <v>52.74</v>
      </c>
      <c r="CW7" s="36">
        <v>77.78</v>
      </c>
      <c r="CX7" s="36">
        <v>78.05</v>
      </c>
      <c r="CY7" s="36">
        <v>76.97</v>
      </c>
      <c r="CZ7" s="36">
        <v>78.010000000000005</v>
      </c>
      <c r="DA7" s="36">
        <v>75.59</v>
      </c>
      <c r="DB7" s="36">
        <v>73.78</v>
      </c>
      <c r="DC7" s="36">
        <v>72.989999999999995</v>
      </c>
      <c r="DD7" s="36">
        <v>71.97</v>
      </c>
      <c r="DE7" s="36">
        <v>84.07</v>
      </c>
      <c r="DF7" s="36">
        <v>84.32</v>
      </c>
      <c r="DG7" s="36">
        <v>84.5</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0.08</v>
      </c>
      <c r="EJ7" s="36">
        <v>0.06</v>
      </c>
      <c r="EK7" s="36">
        <v>0.04</v>
      </c>
      <c r="EL7" s="36">
        <v>0.02</v>
      </c>
      <c r="EM7" s="36">
        <v>0.01</v>
      </c>
      <c r="EN7" s="36">
        <v>0.03</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Wakayama Prefecture</cp:lastModifiedBy>
  <dcterms:created xsi:type="dcterms:W3CDTF">2017-02-08T03:13:22Z</dcterms:created>
  <dcterms:modified xsi:type="dcterms:W3CDTF">2017-02-14T07:40:18Z</dcterms:modified>
</cp:coreProperties>
</file>