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24.53\Share\public2\Koeikigyo-A\10.ぎょうせい\コ.高野町(上水道→名称：高野町簡易水道事業）\01.アドバイザリ\R05年度\60.経営比較分析表\"/>
    </mc:Choice>
  </mc:AlternateContent>
  <xr:revisionPtr revIDLastSave="0" documentId="13_ncr:1_{D3864E2C-88B4-47BC-A7AC-4C89908F36CC}" xr6:coauthVersionLast="47" xr6:coauthVersionMax="47" xr10:uidLastSave="{00000000-0000-0000-0000-000000000000}"/>
  <workbookProtection workbookAlgorithmName="SHA-512" workbookHashValue="ByQw4I6Jz4PJMODcezCbLCzLQeB+NX670SpUzxdHJ/TBZAI/7qwmqiZmTN7pTDfvX0Z1Tyhz7Z8TVyos+DeVMw==" workbookSaltValue="35tSDHnS2LGoSowPc1u3rQ=="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P10" i="4" s="1"/>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AL10" i="4"/>
  <c r="AD10" i="4"/>
  <c r="B10" i="4"/>
  <c r="AD8" i="4"/>
  <c r="W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<sst xmlns="http://schemas.openxmlformats.org/spreadsheetml/2006/main" count="247" uniqueCount="120">
  <si>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</si>
  <si>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</si>
  <si>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</si>
  <si>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</si>
  <si>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</si>
  <si>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</si>
  <si>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</si>
  <si>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</si>
  <si>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</si>
  <si>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</si>
  <si>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</si>
  <si>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</si>
  <si>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</si>
  <si>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</si>
  <si>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</si>
  <si>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</si>
  <si>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</si>
  <si>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</si>
  <si>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</si>
  <si>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</si>
  <si>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</si>
  <si>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</si>
  <si>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</si>
  <si>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</si>
  <si>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</si>
  <si>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</si>
  <si>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</si>
  <si>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</si>
  <si>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</si>
  <si>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</si>
  <si>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</si>
  <si>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</si>
  <si>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</si>
  <si>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</si>
  <si>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</si>
  <si>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</si>
  <si>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</si>
  <si>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</si>
  <si>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</si>
  <si>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</si>
  <si>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</si>
  <si>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</si>
  <si>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</si>
  <si>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</si>
  <si>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</si>
  <si>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</si>
  <si>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</si>
  <si>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</si>
  <si>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</si>
  <si>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</si>
  <si>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</si>
  <si>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</si>
  <si>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</si>
  <si>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</si>
  <si>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</si>
  <si>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</si>
  <si>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</si>
  <si>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</si>
  <si>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</si>
  <si>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</si>
  <si>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</si>
  <si>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</si>
  <si>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</si>
  <si>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</si>
  <si>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</si>
  <si>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</si>
  <si>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</si>
  <si>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</si>
  <si>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</si>
  <si>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</si>
  <si>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</si>
  <si>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</si>
  <si>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</si>
  <si>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</si>
  <si>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</si>
  <si>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</si>
  <si>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</si>
  <si>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</si>
  <si>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</si>
  <si>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</si>
  <si>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</si>
  <si>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</si>
  <si>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</si>
  <si>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</si>
  <si>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</si>
  <si>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</si>
  <si>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</si>
  <si>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</si>
  <si>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</si>
  <si>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</si>
  <si>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</si>
  <si>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</si>
  <si>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</si>
  <si>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</si>
  <si>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</si>
  <si>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</si>
  <si>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</si>
  <si>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</si>
  <si>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</si>
  <si>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</si>
  <si>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</si>
  <si>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</si>
  <si>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</si>
  <si>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</si>
  <si>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</si>
  <si>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</si>
  <si>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</si>
  <si>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</si>
  <si>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</si>
  <si>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</si>
  <si>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</si>
  <si>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</si>
  <si>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</si>
  <si>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</si>
  <si>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</si>
  <si>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</si>
  <si>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</si>
  <si>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特定地域生活排水処理事業は、各家庭に設置した浄化槽で汚水処理を行い川や水路に排水しているため、処理場や管渠を有しない事業である。
引き続き法令に則し機器の点検や清掃、水質検査等を行っていくとともに、浄化槽の管理方法について、よりよい手法がないかを継続的に検討していく。</t>
    <phoneticPr fontId="4"/>
  </si>
  <si>
    <t>①収益的収支比率は概ね100％前後で推移していたが、公営企業法の適用に伴い打ち切り決算の影響により、総費用が大幅に減少した結果、収益的収支比率は大きく改善した。収益に関しては、総収益に占める一般会計繰入金の割合は45％以上と高い状況である。
⑥汚水処理原価は、打ち切り決算処理の影響により汚水処理費が大幅に減少したことから大きく低下した。同様に、汚水処理費の大幅減の影響で⑤経費回収率は大きく改善した。
④企業債残高対給水収益比率は、企業債残高全額が一般会計負担であることから、0%を維持している。
⑦施設利用率は、類似団体を大きく上回る高い水準を維持している。
⑧水洗化率は100%を維持しており良好である。
今後は人口減少により使用料収入は減少傾向が続くことが見込まれることから、法適用化後も経費削減に取り組むとともに、使用料の見直しについても検討していく必要がある。</t>
    <rPh sb="1" eb="8">
      <t>シュウエキテキシュウシヒリツ</t>
    </rPh>
    <rPh sb="9" eb="10">
      <t>オオム</t>
    </rPh>
    <rPh sb="15" eb="17">
      <t>ゼンゴ</t>
    </rPh>
    <rPh sb="18" eb="20">
      <t>スイイ</t>
    </rPh>
    <rPh sb="50" eb="53">
      <t>ソウヒヨウ</t>
    </rPh>
    <rPh sb="54" eb="56">
      <t>オオハバ</t>
    </rPh>
    <rPh sb="57" eb="59">
      <t>ゲンショウ</t>
    </rPh>
    <rPh sb="61" eb="63">
      <t>ケッカ</t>
    </rPh>
    <rPh sb="72" eb="73">
      <t>オオ</t>
    </rPh>
    <rPh sb="75" eb="77">
      <t>カイゼン</t>
    </rPh>
    <rPh sb="80" eb="82">
      <t>シュウエキ</t>
    </rPh>
    <rPh sb="83" eb="84">
      <t>カン</t>
    </rPh>
    <rPh sb="109" eb="111">
      <t>イジョウ</t>
    </rPh>
    <rPh sb="114" eb="116">
      <t>ジョウキョウ</t>
    </rPh>
    <rPh sb="151" eb="153">
      <t>オオハバ</t>
    </rPh>
    <rPh sb="162" eb="163">
      <t>オオ</t>
    </rPh>
    <rPh sb="165" eb="167">
      <t>テイカ</t>
    </rPh>
    <rPh sb="170" eb="172">
      <t>ドウヨウ</t>
    </rPh>
    <rPh sb="174" eb="179">
      <t>オスイショリヒ</t>
    </rPh>
    <rPh sb="182" eb="183">
      <t>ゲン</t>
    </rPh>
    <rPh sb="194" eb="195">
      <t>オオ</t>
    </rPh>
    <rPh sb="197" eb="199">
      <t>カイゼン</t>
    </rPh>
    <rPh sb="219" eb="222">
      <t>キギョウサイ</t>
    </rPh>
    <rPh sb="222" eb="224">
      <t>ザンダカ</t>
    </rPh>
    <rPh sb="224" eb="226">
      <t>ゼンガク</t>
    </rPh>
    <rPh sb="227" eb="231">
      <t>イッパンカイケイ</t>
    </rPh>
    <rPh sb="231" eb="233">
      <t>フタン</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</si>
  <si>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水洗化率を達成している。
このうち、特定地域生活排水処理事業は、大規模な集合処理が適さない地区の汚水処理を、合併処理浄化槽により行っている。
今年度の経営指標は令和5年度からの法適用化に伴う打ち切り決算による影響を大きく受ける結果となった。
過疎化による人口減少の影響により使用料収入は今後も減少傾向にあることから、一般会計からの繰入は必要であり、今後もこの経営状態は継続すると考えられる。法適用化後も原価の削減に努めるとともに、使用料の見直しについても検討する必要がある。</t>
    <rPh sb="162" eb="165">
      <t>コンネンド</t>
    </rPh>
    <rPh sb="166" eb="170">
      <t>ケイエイシヒョウ</t>
    </rPh>
    <rPh sb="171" eb="173">
      <t>レイワ</t>
    </rPh>
    <rPh sb="174" eb="176">
      <t>ネンド</t>
    </rPh>
    <rPh sb="179" eb="183">
      <t>ホウテキヨウカ</t>
    </rPh>
    <rPh sb="184" eb="185">
      <t>トモナ</t>
    </rPh>
    <rPh sb="186" eb="187">
      <t>ウ</t>
    </rPh>
    <rPh sb="188" eb="189">
      <t>キ</t>
    </rPh>
    <rPh sb="190" eb="192">
      <t>ケッサン</t>
    </rPh>
    <rPh sb="195" eb="197">
      <t>エイキョウ</t>
    </rPh>
    <rPh sb="198" eb="199">
      <t>オオ</t>
    </rPh>
    <rPh sb="201" eb="202">
      <t>ウ</t>
    </rPh>
    <rPh sb="204" eb="206">
      <t>ケッカ</t>
    </rPh>
    <rPh sb="286" eb="290">
      <t>ホウテキヨウカ</t>
    </rPh>
    <rPh sb="290" eb="291">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</si>
</sst>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7-4047-8D75-CD2CBE403A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37-4047-8D75-CD2CBE403A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96.15</c:v>
                </c:pt>
                <c:pt idx="1">
                  <c:v>96.15</c:v>
                </c:pt>
                <c:pt idx="2">
                  <c:v>96.15</c:v>
                </c:pt>
                <c:pt idx="3">
                  <c:v>92.31</c:v>
                </c:pt>
                <c:pt idx="4">
                  <c:v>92.31</c:v>
                </c:pt>
              </c:numCache>
            </c:numRef>
          </c:val>
          <c:extLst>
            <c:ext xmlns:c16="http://schemas.microsoft.com/office/drawing/2014/chart" uri="{C3380CC4-5D6E-409C-BE32-E72D297353CC}">
              <c16:uniqueId val="{00000000-BD1A-4F5C-B17B-7C637FC164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BD1A-4F5C-B17B-7C637FC164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8EF-47E3-8B7E-E07C10E86F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C8EF-47E3-8B7E-E07C10E86F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c:v>
                </c:pt>
                <c:pt idx="1">
                  <c:v>99.45</c:v>
                </c:pt>
                <c:pt idx="2">
                  <c:v>98.36</c:v>
                </c:pt>
                <c:pt idx="3">
                  <c:v>102.86</c:v>
                </c:pt>
                <c:pt idx="4">
                  <c:v>163.94</c:v>
                </c:pt>
              </c:numCache>
            </c:numRef>
          </c:val>
          <c:extLst>
            <c:ext xmlns:c16="http://schemas.microsoft.com/office/drawing/2014/chart" uri="{C3380CC4-5D6E-409C-BE32-E72D297353CC}">
              <c16:uniqueId val="{00000000-0266-425F-9151-DE2FFFC772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6-425F-9151-DE2FFFC772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7D-442A-96CC-CF4EB90FF8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D-442A-96CC-CF4EB90FF8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BF-416A-AB3F-C8A472E466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F-416A-AB3F-C8A472E466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6-4362-844E-520F8C86E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6-4362-844E-520F8C86E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C1-4BE6-AEF0-99337D8993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C1-4BE6-AEF0-99337D8993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65-46DC-A369-4762FACD94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0765-46DC-A369-4762FACD94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76.56</c:v>
                </c:pt>
                <c:pt idx="1">
                  <c:v>70.86</c:v>
                </c:pt>
                <c:pt idx="2">
                  <c:v>53.13</c:v>
                </c:pt>
                <c:pt idx="3">
                  <c:v>73.39</c:v>
                </c:pt>
                <c:pt idx="4">
                  <c:v>142.46</c:v>
                </c:pt>
              </c:numCache>
            </c:numRef>
          </c:val>
          <c:extLst>
            <c:ext xmlns:c16="http://schemas.microsoft.com/office/drawing/2014/chart" uri="{C3380CC4-5D6E-409C-BE32-E72D297353CC}">
              <c16:uniqueId val="{00000000-4C28-4F5C-9AA2-CD223F6A43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4C28-4F5C-9AA2-CD223F6A43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329.15</c:v>
                </c:pt>
                <c:pt idx="1">
                  <c:v>354.03</c:v>
                </c:pt>
                <c:pt idx="2">
                  <c:v>360.16</c:v>
                </c:pt>
                <c:pt idx="3">
                  <c:v>345.15</c:v>
                </c:pt>
                <c:pt idx="4">
                  <c:v>163.07</c:v>
                </c:pt>
              </c:numCache>
            </c:numRef>
          </c:val>
          <c:extLst>
            <c:ext xmlns:c16="http://schemas.microsoft.com/office/drawing/2014/chart" uri="{C3380CC4-5D6E-409C-BE32-E72D297353CC}">
              <c16:uniqueId val="{00000000-6C1B-45A4-807F-F11A26D61C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6C1B-45A4-807F-F11A26D61C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CA11" sqref="C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高野町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2732</v>
      </c>
      <c r="AM8" s="37"/>
      <c r="AN8" s="37"/>
      <c r="AO8" s="37"/>
      <c r="AP8" s="37"/>
      <c r="AQ8" s="37"/>
      <c r="AR8" s="37"/>
      <c r="AS8" s="37"/>
      <c r="AT8" s="38">
        <f>データ!T6</f>
        <v>137.03</v>
      </c>
      <c r="AU8" s="38"/>
      <c r="AV8" s="38"/>
      <c r="AW8" s="38"/>
      <c r="AX8" s="38"/>
      <c r="AY8" s="38"/>
      <c r="AZ8" s="38"/>
      <c r="BA8" s="38"/>
      <c r="BB8" s="38">
        <f>データ!U6</f>
        <v>19.940000000000001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4.58</v>
      </c>
      <c r="Q10" s="38"/>
      <c r="R10" s="38"/>
      <c r="S10" s="38"/>
      <c r="T10" s="38"/>
      <c r="U10" s="38"/>
      <c r="V10" s="38"/>
      <c r="W10" s="38">
        <f>データ!Q6</f>
        <v>100</v>
      </c>
      <c r="X10" s="38"/>
      <c r="Y10" s="38"/>
      <c r="Z10" s="38"/>
      <c r="AA10" s="38"/>
      <c r="AB10" s="38"/>
      <c r="AC10" s="38"/>
      <c r="AD10" s="37">
        <f>データ!R6</f>
        <v>4200</v>
      </c>
      <c r="AE10" s="37"/>
      <c r="AF10" s="37"/>
      <c r="AG10" s="37"/>
      <c r="AH10" s="37"/>
      <c r="AI10" s="37"/>
      <c r="AJ10" s="37"/>
      <c r="AK10" s="2"/>
      <c r="AL10" s="37">
        <f>データ!V6</f>
        <v>124</v>
      </c>
      <c r="AM10" s="37"/>
      <c r="AN10" s="37"/>
      <c r="AO10" s="37"/>
      <c r="AP10" s="37"/>
      <c r="AQ10" s="37"/>
      <c r="AR10" s="37"/>
      <c r="AS10" s="37"/>
      <c r="AT10" s="38">
        <f>データ!W6</f>
        <v>0.26</v>
      </c>
      <c r="AU10" s="38"/>
      <c r="AV10" s="38"/>
      <c r="AW10" s="38"/>
      <c r="AX10" s="38"/>
      <c r="AY10" s="38"/>
      <c r="AZ10" s="38"/>
      <c r="BA10" s="38"/>
      <c r="BB10" s="38">
        <f>データ!X6</f>
        <v>476.92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pScxLn6GYJ9PwEbFffqetBVZTx3L0B6RSayl7quDuiLDLbtx1OeAeV2JzKbNl3HAgL8JvNpymuguj3lc7DpYg==" saltValue="vL2h751pdHo8CjJlJAZL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303445</v>
      </c>
      <c r="D6" s="19">
        <f t="shared" si="3"/>
        <v>47</v>
      </c>
      <c r="E6" s="19">
        <f t="shared" si="3"/>
        <v>18</v>
      </c>
      <c r="F6" s="19">
        <f t="shared" si="3"/>
        <v>0</v>
      </c>
      <c r="G6" s="19">
        <f t="shared" si="3"/>
        <v>0</v>
      </c>
      <c r="H6" s="19" t="str">
        <f t="shared" si="3"/>
        <v>和歌山県　高野町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4.58</v>
      </c>
      <c r="Q6" s="20">
        <f t="shared" si="3"/>
        <v>100</v>
      </c>
      <c r="R6" s="20">
        <f t="shared" si="3"/>
        <v>4200</v>
      </c>
      <c r="S6" s="20">
        <f t="shared" si="3"/>
        <v>2732</v>
      </c>
      <c r="T6" s="20">
        <f t="shared" si="3"/>
        <v>137.03</v>
      </c>
      <c r="U6" s="20">
        <f t="shared" si="3"/>
        <v>19.940000000000001</v>
      </c>
      <c r="V6" s="20">
        <f t="shared" si="3"/>
        <v>124</v>
      </c>
      <c r="W6" s="20">
        <f t="shared" si="3"/>
        <v>0.26</v>
      </c>
      <c r="X6" s="20">
        <f t="shared" si="3"/>
        <v>476.92</v>
      </c>
      <c r="Y6" s="21">
        <f>IF(Y7="",NA(),Y7)</f>
        <v>102.1</v>
      </c>
      <c r="Z6" s="21">
        <f t="shared" ref="Z6:AH6" si="4">IF(Z7="",NA(),Z7)</f>
        <v>99.45</v>
      </c>
      <c r="AA6" s="21">
        <f t="shared" si="4"/>
        <v>98.36</v>
      </c>
      <c r="AB6" s="21">
        <f t="shared" si="4"/>
        <v>102.86</v>
      </c>
      <c r="AC6" s="21">
        <f t="shared" si="4"/>
        <v>163.94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76.56</v>
      </c>
      <c r="BR6" s="21">
        <f t="shared" ref="BR6:BZ6" si="8">IF(BR7="",NA(),BR7)</f>
        <v>70.86</v>
      </c>
      <c r="BS6" s="21">
        <f t="shared" si="8"/>
        <v>53.13</v>
      </c>
      <c r="BT6" s="21">
        <f t="shared" si="8"/>
        <v>73.39</v>
      </c>
      <c r="BU6" s="21">
        <f t="shared" si="8"/>
        <v>142.46</v>
      </c>
      <c r="BV6" s="21">
        <f t="shared" si="8"/>
        <v>63.06</v>
      </c>
      <c r="BW6" s="21">
        <f t="shared" si="8"/>
        <v>62.5</v>
      </c>
      <c r="BX6" s="21">
        <f t="shared" si="8"/>
        <v>60.59</v>
      </c>
      <c r="BY6" s="21">
        <f t="shared" si="8"/>
        <v>60</v>
      </c>
      <c r="BZ6" s="21">
        <f t="shared" si="8"/>
        <v>59.01</v>
      </c>
      <c r="CA6" s="20" t="str">
        <f>IF(CA7="","",IF(CA7="-","【-】","【"&amp;SUBSTITUTE(TEXT(CA7,"#,##0.00"),"-","△")&amp;"】"))</f>
        <v>【57.03】</v>
      </c>
      <c r="CB6" s="21">
        <f>IF(CB7="",NA(),CB7)</f>
        <v>329.15</v>
      </c>
      <c r="CC6" s="21">
        <f t="shared" ref="CC6:CK6" si="9">IF(CC7="",NA(),CC7)</f>
        <v>354.03</v>
      </c>
      <c r="CD6" s="21">
        <f t="shared" si="9"/>
        <v>360.16</v>
      </c>
      <c r="CE6" s="21">
        <f t="shared" si="9"/>
        <v>345.15</v>
      </c>
      <c r="CF6" s="21">
        <f t="shared" si="9"/>
        <v>163.07</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96.15</v>
      </c>
      <c r="CN6" s="21">
        <f t="shared" ref="CN6:CV6" si="10">IF(CN7="",NA(),CN7)</f>
        <v>96.15</v>
      </c>
      <c r="CO6" s="21">
        <f t="shared" si="10"/>
        <v>96.15</v>
      </c>
      <c r="CP6" s="21">
        <f t="shared" si="10"/>
        <v>92.31</v>
      </c>
      <c r="CQ6" s="21">
        <f t="shared" si="10"/>
        <v>92.31</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303445</v>
      </c>
      <c r="D7" s="23">
        <v>47</v>
      </c>
      <c r="E7" s="23">
        <v>18</v>
      </c>
      <c r="F7" s="23">
        <v>0</v>
      </c>
      <c r="G7" s="23">
        <v>0</v>
      </c>
      <c r="H7" s="23" t="s">
        <v>98</v>
      </c>
      <c r="I7" s="23" t="s">
        <v>99</v>
      </c>
      <c r="J7" s="23" t="s">
        <v>100</v>
      </c>
      <c r="K7" s="23" t="s">
        <v>101</v>
      </c>
      <c r="L7" s="23" t="s">
        <v>102</v>
      </c>
      <c r="M7" s="23" t="s">
        <v>103</v>
      </c>
      <c r="N7" s="24" t="s">
        <v>104</v>
      </c>
      <c r="O7" s="24" t="s">
        <v>105</v>
      </c>
      <c r="P7" s="24">
        <v>4.58</v>
      </c>
      <c r="Q7" s="24">
        <v>100</v>
      </c>
      <c r="R7" s="24">
        <v>4200</v>
      </c>
      <c r="S7" s="24">
        <v>2732</v>
      </c>
      <c r="T7" s="24">
        <v>137.03</v>
      </c>
      <c r="U7" s="24">
        <v>19.940000000000001</v>
      </c>
      <c r="V7" s="24">
        <v>124</v>
      </c>
      <c r="W7" s="24">
        <v>0.26</v>
      </c>
      <c r="X7" s="24">
        <v>476.92</v>
      </c>
      <c r="Y7" s="24">
        <v>102.1</v>
      </c>
      <c r="Z7" s="24">
        <v>99.45</v>
      </c>
      <c r="AA7" s="24">
        <v>98.36</v>
      </c>
      <c r="AB7" s="24">
        <v>102.86</v>
      </c>
      <c r="AC7" s="24">
        <v>163.94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76.56</v>
      </c>
      <c r="BR7" s="24">
        <v>70.86</v>
      </c>
      <c r="BS7" s="24">
        <v>53.13</v>
      </c>
      <c r="BT7" s="24">
        <v>73.39</v>
      </c>
      <c r="BU7" s="24">
        <v>142.46</v>
      </c>
      <c r="BV7" s="24">
        <v>63.06</v>
      </c>
      <c r="BW7" s="24">
        <v>62.5</v>
      </c>
      <c r="BX7" s="24">
        <v>60.59</v>
      </c>
      <c r="BY7" s="24">
        <v>60</v>
      </c>
      <c r="BZ7" s="24">
        <v>59.01</v>
      </c>
      <c r="CA7" s="24">
        <v>57.03</v>
      </c>
      <c r="CB7" s="24">
        <v>329.15</v>
      </c>
      <c r="CC7" s="24">
        <v>354.03</v>
      </c>
      <c r="CD7" s="24">
        <v>360.16</v>
      </c>
      <c r="CE7" s="24">
        <v>345.15</v>
      </c>
      <c r="CF7" s="24">
        <v>163.07</v>
      </c>
      <c r="CG7" s="24">
        <v>264.77</v>
      </c>
      <c r="CH7" s="24">
        <v>269.33</v>
      </c>
      <c r="CI7" s="24">
        <v>280.23</v>
      </c>
      <c r="CJ7" s="24">
        <v>282.70999999999998</v>
      </c>
      <c r="CK7" s="24">
        <v>291.82</v>
      </c>
      <c r="CL7" s="24">
        <v>294.83</v>
      </c>
      <c r="CM7" s="24">
        <v>96.15</v>
      </c>
      <c r="CN7" s="24">
        <v>96.15</v>
      </c>
      <c r="CO7" s="24">
        <v>96.15</v>
      </c>
      <c r="CP7" s="24">
        <v>92.31</v>
      </c>
      <c r="CQ7" s="24">
        <v>92.31</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nishimura</cp:lastModifiedBy>
  <cp:lastPrinted>2024-01-19T07:07:06Z</cp:lastPrinted>
  <dcterms:created xsi:type="dcterms:W3CDTF">2023-12-12T03:00:29Z</dcterms:created>
  <dcterms:modified xsi:type="dcterms:W3CDTF">2024-01-22T01:58:38Z</dcterms:modified>
  <cp:category/>
</cp:coreProperties>
</file>