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K:\⑭ 水道 及び 梁瀬簡水　（事務係）\経営比較分析表　（2月上旬ごろ）\R5年度\"/>
    </mc:Choice>
  </mc:AlternateContent>
  <xr:revisionPtr revIDLastSave="0" documentId="13_ncr:1_{698A022A-C21C-4F7E-B529-B9F7691C0F7E}" xr6:coauthVersionLast="43" xr6:coauthVersionMax="43" xr10:uidLastSave="{00000000-0000-0000-0000-000000000000}"/>
  <workbookProtection workbookAlgorithmName="SHA-512" workbookHashValue="+Z26zd0Fq8ZJn21rKhwmpsQu9oVN4G2Y+O0KgIOebjdw/jRyjzY88c223psL9CMsxhxtNiIKaG9dpwDq3sLIiA==" workbookSaltValue="MLs0HTO+VdKCWPK0HVrxKg==" workbookSpinCount="100000" lockStructure="1"/>
  <bookViews>
    <workbookView xWindow="1908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P10" i="4"/>
  <c r="I10" i="4"/>
  <c r="B10" i="4"/>
  <c r="BB8" i="4"/>
  <c r="AD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<sst xmlns="http://schemas.openxmlformats.org/spreadsheetml/2006/main" count="228" uniqueCount="113">
  <si>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</si>
  <si>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</si>
  <si>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</si>
  <si>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</si>
  <si>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</si>
  <si>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</si>
  <si>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</si>
  <si>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</si>
  <si>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</si>
  <si>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</si>
  <si>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</si>
  <si>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</si>
  <si>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</si>
  <si>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</si>
  <si>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</si>
  <si>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</si>
  <si>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</si>
  <si>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</si>
  <si>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</si>
  <si>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</si>
  <si>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</si>
  <si>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</si>
  <si>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</si>
  <si>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</si>
  <si>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</si>
  <si>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</si>
  <si>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</si>
  <si>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</si>
  <si>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</si>
  <si>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</si>
  <si>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</si>
  <si>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</si>
  <si>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</si>
  <si>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</si>
  <si>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</si>
  <si>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</si>
  <si>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</si>
  <si>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</si>
  <si>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</si>
  <si>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</si>
  <si>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</si>
  <si>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</si>
  <si>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</si>
  <si>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</si>
  <si>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</si>
  <si>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</si>
  <si>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</si>
  <si>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</si>
  <si>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</si>
  <si>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</si>
  <si>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</si>
  <si>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</si>
  <si>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</si>
  <si>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</si>
  <si>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</si>
  <si>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</si>
  <si>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</si>
  <si>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</si>
  <si>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</si>
  <si>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</si>
  <si>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</si>
  <si>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</si>
  <si>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</si>
  <si>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</si>
  <si>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</si>
  <si>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</si>
  <si>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</si>
  <si>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</si>
  <si>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</si>
  <si>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</si>
  <si>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</si>
  <si>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</si>
  <si>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</si>
  <si>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</si>
  <si>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</si>
  <si>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</si>
  <si>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</si>
  <si>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</si>
  <si>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</si>
  <si>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</si>
  <si>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</si>
  <si>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</si>
  <si>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</si>
  <si>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</si>
  <si>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</si>
  <si>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</si>
  <si>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</si>
  <si>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</si>
  <si>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</si>
  <si>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</si>
  <si>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</si>
  <si>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</si>
  <si>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</si>
  <si>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</si>
  <si>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</si>
  <si>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</si>
  <si>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</si>
  <si>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</si>
  <si>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</si>
  <si>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</si>
  <si>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</si>
  <si>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</si>
  <si>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</si>
  <si>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</si>
  <si>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</si>
  <si>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</si>
  <si>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</si>
  <si>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</si>
  <si>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</si>
  <si>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</si>
  <si>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３０年度から令和２年度にかけて中央監視設備の更新を行ったため、有形固定資産減価償却率は令和２年度は減少しましたが、令和３年度以降、第３次拡張で整備した管路が更新時期を迎えており、有形固定資産減価償却率・管路経年化率はいずれも上昇傾向にあります。また、管路更新率も低い傾向にあることから管路の更新が追い付いていないと考えられます。
 今後も安定的な財源の確保と老朽資産の更新に取り組む必要があります。</t>
    <rPh sb="1" eb="3">
      <t>ヘイセイ</t>
    </rPh>
    <rPh sb="5" eb="7">
      <t>ネンド</t>
    </rPh>
    <rPh sb="9" eb="11">
      <t>レイワ</t>
    </rPh>
    <rPh sb="12" eb="14">
      <t>ネンド</t>
    </rPh>
    <rPh sb="18" eb="20">
      <t>チュウオウ</t>
    </rPh>
    <rPh sb="20" eb="22">
      <t>カンシ</t>
    </rPh>
    <rPh sb="22" eb="24">
      <t>セツビ</t>
    </rPh>
    <rPh sb="25" eb="27">
      <t>コウシン</t>
    </rPh>
    <rPh sb="28" eb="29">
      <t>オコナ</t>
    </rPh>
    <rPh sb="46" eb="48">
      <t>レイワ</t>
    </rPh>
    <rPh sb="49" eb="51">
      <t>ネンド</t>
    </rPh>
    <rPh sb="52" eb="54">
      <t>ゲンショウ</t>
    </rPh>
    <rPh sb="145" eb="147">
      <t>カンロ</t>
    </rPh>
    <phoneticPr fontId="4"/>
  </si>
  <si>
    <t xml:space="preserve"> 経常収支比率、料金回収率ともに今年度は類似団体を下回りました。これは燃料価格の高騰による営業費用の増加と給水人口の減少による給水収益の減少によるものです。また、給水原価についても上昇しており、経営が徐々に厳しくなっていると考えます。
 近年、更新投資に伴う企業債残高が増加傾向にあり、また給水収益は減少傾向にあることから企業債残高対給水収益比率は今後も上昇すると予想されます。
 有収率は８０％前後で推移しており、漏水が多く、老朽管路の更新が追い付いていないと考えられます。なお、有収率の変動と施設利用率の変動が連動している傾向にあるため、施設利用率上昇が漏水によるものである可能性があります。
　今後も計画的に漏水調査をし、老朽管路の更新を実施する必要があります。</t>
    <rPh sb="16" eb="19">
      <t>コンネンド</t>
    </rPh>
    <rPh sb="20" eb="22">
      <t>ルイジ</t>
    </rPh>
    <rPh sb="22" eb="24">
      <t>ダンタイ</t>
    </rPh>
    <rPh sb="25" eb="27">
      <t>シタマワ</t>
    </rPh>
    <rPh sb="40" eb="42">
      <t>コウトウ</t>
    </rPh>
    <rPh sb="45" eb="47">
      <t>エイギョウ</t>
    </rPh>
    <rPh sb="47" eb="49">
      <t>ヒヨウ</t>
    </rPh>
    <rPh sb="50" eb="52">
      <t>ゾウカ</t>
    </rPh>
    <rPh sb="53" eb="55">
      <t>キュウスイ</t>
    </rPh>
    <rPh sb="55" eb="57">
      <t>ジンコウ</t>
    </rPh>
    <rPh sb="58" eb="60">
      <t>ゲンショウ</t>
    </rPh>
    <rPh sb="63" eb="65">
      <t>キュウスイ</t>
    </rPh>
    <rPh sb="65" eb="67">
      <t>シュウエキ</t>
    </rPh>
    <rPh sb="68" eb="70">
      <t>ゲンショウ</t>
    </rPh>
    <rPh sb="174" eb="176">
      <t>コンゴ</t>
    </rPh>
    <rPh sb="182" eb="184">
      <t>ヨソウ</t>
    </rPh>
    <phoneticPr fontId="4"/>
  </si>
  <si>
    <t xml:space="preserve"> 令和４年度までは黒字となっていますが、給水人口の減少や節水機器の普及により給水収益は減少しています。今後は資材価格の上昇よる支出の増や、施設の更新需要の増加により、経営状態が悪化することが予想されますので、財源の確保とより優先順位を付けた老朽資産更新に取り組む必要があると考えられます。</t>
    <rPh sb="1" eb="3">
      <t>レイワ</t>
    </rPh>
    <rPh sb="4" eb="6">
      <t>ネンド</t>
    </rPh>
    <rPh sb="9" eb="11">
      <t>クロジ</t>
    </rPh>
    <rPh sb="51" eb="53">
      <t>コンゴ</t>
    </rPh>
    <rPh sb="54" eb="56">
      <t>シザイ</t>
    </rPh>
    <rPh sb="56" eb="58">
      <t>カカク</t>
    </rPh>
    <rPh sb="59" eb="61">
      <t>ジョウショウ</t>
    </rPh>
    <rPh sb="63" eb="65">
      <t>シシュツ</t>
    </rPh>
    <rPh sb="83" eb="85">
      <t>ケイエイ</t>
    </rPh>
    <rPh sb="85" eb="87">
      <t>ジョウタイ</t>
    </rPh>
    <rPh sb="88" eb="90">
      <t>アッカ</t>
    </rPh>
    <rPh sb="95" eb="97">
      <t>ヨソウ</t>
    </rPh>
    <rPh sb="104" eb="106">
      <t>ザイゲン</t>
    </rPh>
    <rPh sb="137" eb="1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</si>
</sst>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0.17</c:v>
                </c:pt>
                <c:pt idx="1">
                  <c:v>1.28</c:v>
                </c:pt>
                <c:pt idx="2">
                  <c:v>1.06</c:v>
                </c:pt>
                <c:pt idx="3">
                  <c:v>0.34</c:v>
                </c:pt>
                <c:pt idx="4">
                  <c:v>0.35</c:v>
                </c:pt>
              </c:numCache>
            </c:numRef>
          </c:val>
          <c:extLst>
            <c:ext xmlns:c16="http://schemas.microsoft.com/office/drawing/2014/chart" uri="{C3380CC4-5D6E-409C-BE32-E72D297353CC}">
              <c16:uniqueId val="{00000000-5187-4900-8287-0C15562AE6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187-4900-8287-0C15562AE6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62.37</c:v>
                </c:pt>
                <c:pt idx="1">
                  <c:v>61.73</c:v>
                </c:pt>
                <c:pt idx="2">
                  <c:v>64.27</c:v>
                </c:pt>
                <c:pt idx="3">
                  <c:v>63.74</c:v>
                </c:pt>
                <c:pt idx="4">
                  <c:v>60.35</c:v>
                </c:pt>
              </c:numCache>
            </c:numRef>
          </c:val>
          <c:extLst>
            <c:ext xmlns:c16="http://schemas.microsoft.com/office/drawing/2014/chart" uri="{C3380CC4-5D6E-409C-BE32-E72D297353CC}">
              <c16:uniqueId val="{00000000-6401-4783-8FA2-CA146586BE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6401-4783-8FA2-CA146586BE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81.08</c:v>
                </c:pt>
                <c:pt idx="1">
                  <c:v>81.2</c:v>
                </c:pt>
                <c:pt idx="2">
                  <c:v>79</c:v>
                </c:pt>
                <c:pt idx="3">
                  <c:v>79.209999999999994</c:v>
                </c:pt>
                <c:pt idx="4">
                  <c:v>80.239999999999995</c:v>
                </c:pt>
              </c:numCache>
            </c:numRef>
          </c:val>
          <c:extLst>
            <c:ext xmlns:c16="http://schemas.microsoft.com/office/drawing/2014/chart" uri="{C3380CC4-5D6E-409C-BE32-E72D297353CC}">
              <c16:uniqueId val="{00000000-95AD-4BF2-B508-3C73B77268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5AD-4BF2-B508-3C73B77268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116.77</c:v>
                </c:pt>
                <c:pt idx="1">
                  <c:v>115.98</c:v>
                </c:pt>
                <c:pt idx="2">
                  <c:v>115.87</c:v>
                </c:pt>
                <c:pt idx="3">
                  <c:v>109.08</c:v>
                </c:pt>
                <c:pt idx="4">
                  <c:v>102.86</c:v>
                </c:pt>
              </c:numCache>
            </c:numRef>
          </c:val>
          <c:extLst>
            <c:ext xmlns:c16="http://schemas.microsoft.com/office/drawing/2014/chart" uri="{C3380CC4-5D6E-409C-BE32-E72D297353CC}">
              <c16:uniqueId val="{00000000-C032-4567-9FB1-0C89E88CAF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C032-4567-9FB1-0C89E88CAF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50.3</c:v>
                </c:pt>
                <c:pt idx="1">
                  <c:v>51.61</c:v>
                </c:pt>
                <c:pt idx="2">
                  <c:v>50.37</c:v>
                </c:pt>
                <c:pt idx="3">
                  <c:v>51.48</c:v>
                </c:pt>
                <c:pt idx="4">
                  <c:v>52.74</c:v>
                </c:pt>
              </c:numCache>
            </c:numRef>
          </c:val>
          <c:extLst>
            <c:ext xmlns:c16="http://schemas.microsoft.com/office/drawing/2014/chart" uri="{C3380CC4-5D6E-409C-BE32-E72D297353CC}">
              <c16:uniqueId val="{00000000-20D1-42A6-9438-FD711EBC4C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0D1-42A6-9438-FD711EBC4C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25.05</c:v>
                </c:pt>
                <c:pt idx="1">
                  <c:v>26.17</c:v>
                </c:pt>
                <c:pt idx="2">
                  <c:v>26.14</c:v>
                </c:pt>
                <c:pt idx="3">
                  <c:v>25.18</c:v>
                </c:pt>
                <c:pt idx="4">
                  <c:v>23.41</c:v>
                </c:pt>
              </c:numCache>
            </c:numRef>
          </c:val>
          <c:extLst>
            <c:ext xmlns:c16="http://schemas.microsoft.com/office/drawing/2014/chart" uri="{C3380CC4-5D6E-409C-BE32-E72D297353CC}">
              <c16:uniqueId val="{00000000-6631-4058-828E-427FB8FC76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6631-4058-828E-427FB8FC76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F3-4AB3-972C-4AB6698C73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0F3-4AB3-972C-4AB6698C73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1941.56</c:v>
                </c:pt>
                <c:pt idx="1">
                  <c:v>1584.18</c:v>
                </c:pt>
                <c:pt idx="2">
                  <c:v>1125.96</c:v>
                </c:pt>
                <c:pt idx="3">
                  <c:v>1120.79</c:v>
                </c:pt>
                <c:pt idx="4">
                  <c:v>1130.02</c:v>
                </c:pt>
              </c:numCache>
            </c:numRef>
          </c:val>
          <c:extLst>
            <c:ext xmlns:c16="http://schemas.microsoft.com/office/drawing/2014/chart" uri="{C3380CC4-5D6E-409C-BE32-E72D297353CC}">
              <c16:uniqueId val="{00000000-4C59-48E0-BB9E-2166B5ECEA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C59-48E0-BB9E-2166B5ECEA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343.66</c:v>
                </c:pt>
                <c:pt idx="1">
                  <c:v>351.7</c:v>
                </c:pt>
                <c:pt idx="2">
                  <c:v>359.48</c:v>
                </c:pt>
                <c:pt idx="3">
                  <c:v>401.43</c:v>
                </c:pt>
                <c:pt idx="4">
                  <c:v>427</c:v>
                </c:pt>
              </c:numCache>
            </c:numRef>
          </c:val>
          <c:extLst>
            <c:ext xmlns:c16="http://schemas.microsoft.com/office/drawing/2014/chart" uri="{C3380CC4-5D6E-409C-BE32-E72D297353CC}">
              <c16:uniqueId val="{00000000-6E00-42C3-8323-6446C8676D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E00-42C3-8323-6446C8676D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112.1</c:v>
                </c:pt>
                <c:pt idx="1">
                  <c:v>110.43</c:v>
                </c:pt>
                <c:pt idx="2">
                  <c:v>110.29</c:v>
                </c:pt>
                <c:pt idx="3">
                  <c:v>91.14</c:v>
                </c:pt>
                <c:pt idx="4">
                  <c:v>85.75</c:v>
                </c:pt>
              </c:numCache>
            </c:numRef>
          </c:val>
          <c:extLst>
            <c:ext xmlns:c16="http://schemas.microsoft.com/office/drawing/2014/chart" uri="{C3380CC4-5D6E-409C-BE32-E72D297353CC}">
              <c16:uniqueId val="{00000000-2B6A-461E-8EC7-CCB42C9B37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B6A-461E-8EC7-CCB42C9B37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166.61</c:v>
                </c:pt>
                <c:pt idx="1">
                  <c:v>169.15</c:v>
                </c:pt>
                <c:pt idx="2">
                  <c:v>168.95</c:v>
                </c:pt>
                <c:pt idx="3">
                  <c:v>184.86</c:v>
                </c:pt>
                <c:pt idx="4">
                  <c:v>195.17</c:v>
                </c:pt>
              </c:numCache>
            </c:numRef>
          </c:val>
          <c:extLst>
            <c:ext xmlns:c16="http://schemas.microsoft.com/office/drawing/2014/chart" uri="{C3380CC4-5D6E-409C-BE32-E72D297353CC}">
              <c16:uniqueId val="{00000000-1583-4A9D-BEEC-D925F1AA9C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583-4A9D-BEEC-D925F1AA9C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かつらぎ町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15915</v>
      </c>
      <c r="AM8" s="59"/>
      <c r="AN8" s="59"/>
      <c r="AO8" s="59"/>
      <c r="AP8" s="59"/>
      <c r="AQ8" s="59"/>
      <c r="AR8" s="59"/>
      <c r="AS8" s="59"/>
      <c r="AT8" s="56">
        <f>データ!$S$6</f>
        <v>151.69</v>
      </c>
      <c r="AU8" s="57"/>
      <c r="AV8" s="57"/>
      <c r="AW8" s="57"/>
      <c r="AX8" s="57"/>
      <c r="AY8" s="57"/>
      <c r="AZ8" s="57"/>
      <c r="BA8" s="57"/>
      <c r="BB8" s="46">
        <f>データ!$T$6</f>
        <v>104.92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79.36</v>
      </c>
      <c r="J10" s="57"/>
      <c r="K10" s="57"/>
      <c r="L10" s="57"/>
      <c r="M10" s="57"/>
      <c r="N10" s="57"/>
      <c r="O10" s="58"/>
      <c r="P10" s="46">
        <f>データ!$P$6</f>
        <v>95</v>
      </c>
      <c r="Q10" s="46"/>
      <c r="R10" s="46"/>
      <c r="S10" s="46"/>
      <c r="T10" s="46"/>
      <c r="U10" s="46"/>
      <c r="V10" s="46"/>
      <c r="W10" s="59">
        <f>データ!$Q$6</f>
        <v>3400</v>
      </c>
      <c r="X10" s="59"/>
      <c r="Y10" s="59"/>
      <c r="Z10" s="59"/>
      <c r="AA10" s="59"/>
      <c r="AB10" s="59"/>
      <c r="AC10" s="59"/>
      <c r="AD10" s="2"/>
      <c r="AE10" s="2"/>
      <c r="AF10" s="2"/>
      <c r="AG10" s="2"/>
      <c r="AH10" s="2"/>
      <c r="AI10" s="2"/>
      <c r="AJ10" s="2"/>
      <c r="AK10" s="2"/>
      <c r="AL10" s="59">
        <f>データ!$U$6</f>
        <v>15025</v>
      </c>
      <c r="AM10" s="59"/>
      <c r="AN10" s="59"/>
      <c r="AO10" s="59"/>
      <c r="AP10" s="59"/>
      <c r="AQ10" s="59"/>
      <c r="AR10" s="59"/>
      <c r="AS10" s="59"/>
      <c r="AT10" s="56">
        <f>データ!$V$6</f>
        <v>47.63</v>
      </c>
      <c r="AU10" s="57"/>
      <c r="AV10" s="57"/>
      <c r="AW10" s="57"/>
      <c r="AX10" s="57"/>
      <c r="AY10" s="57"/>
      <c r="AZ10" s="57"/>
      <c r="BA10" s="57"/>
      <c r="BB10" s="46">
        <f>データ!$W$6</f>
        <v>315.45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rVlLcGgKbHfQFFNEwc+AP2djxr8XM9I+xEIe7FycQShcF6hBUaVwgxQq/cwKZUk9Ayta0bA5wULyqfa8EWu0Q==" saltValue="NaQQgxyJtQ+yVhwTAqcK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303411</v>
      </c>
      <c r="D6" s="20">
        <f t="shared" si="3"/>
        <v>46</v>
      </c>
      <c r="E6" s="20">
        <f t="shared" si="3"/>
        <v>1</v>
      </c>
      <c r="F6" s="20">
        <f t="shared" si="3"/>
        <v>0</v>
      </c>
      <c r="G6" s="20">
        <f t="shared" si="3"/>
        <v>1</v>
      </c>
      <c r="H6" s="20" t="str">
        <f t="shared" si="3"/>
        <v>和歌山県　かつらぎ町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79.36</v>
      </c>
      <c r="P6" s="21">
        <f t="shared" si="3"/>
        <v>95</v>
      </c>
      <c r="Q6" s="21">
        <f t="shared" si="3"/>
        <v>3400</v>
      </c>
      <c r="R6" s="21">
        <f t="shared" si="3"/>
        <v>15915</v>
      </c>
      <c r="S6" s="21">
        <f t="shared" si="3"/>
        <v>151.69</v>
      </c>
      <c r="T6" s="21">
        <f t="shared" si="3"/>
        <v>104.92</v>
      </c>
      <c r="U6" s="21">
        <f t="shared" si="3"/>
        <v>15025</v>
      </c>
      <c r="V6" s="21">
        <f t="shared" si="3"/>
        <v>47.63</v>
      </c>
      <c r="W6" s="21">
        <f t="shared" si="3"/>
        <v>315.45</v>
      </c>
      <c r="X6" s="22">
        <f>IF(X7="",NA(),X7)</f>
        <v>116.77</v>
      </c>
      <c r="Y6" s="22">
        <f t="shared" ref="Y6:AG6" si="4">IF(Y7="",NA(),Y7)</f>
        <v>115.98</v>
      </c>
      <c r="Z6" s="22">
        <f t="shared" si="4"/>
        <v>115.87</v>
      </c>
      <c r="AA6" s="22">
        <f t="shared" si="4"/>
        <v>109.08</v>
      </c>
      <c r="AB6" s="22">
        <f t="shared" si="4"/>
        <v>102.86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1941.56</v>
      </c>
      <c r="AU6" s="22">
        <f t="shared" ref="AU6:BC6" si="6">IF(AU7="",NA(),AU7)</f>
        <v>1584.18</v>
      </c>
      <c r="AV6" s="22">
        <f t="shared" si="6"/>
        <v>1125.96</v>
      </c>
      <c r="AW6" s="22">
        <f t="shared" si="6"/>
        <v>1120.79</v>
      </c>
      <c r="AX6" s="22">
        <f t="shared" si="6"/>
        <v>1130.02</v>
      </c>
      <c r="AY6" s="22">
        <f t="shared" si="6"/>
        <v>369.69</v>
      </c>
      <c r="AZ6" s="22">
        <f t="shared" si="6"/>
        <v>379.08</v>
      </c>
      <c r="BA6" s="22">
        <f t="shared" si="6"/>
        <v>367.55</v>
      </c>
      <c r="BB6" s="22">
        <f t="shared" si="6"/>
        <v>378.56</v>
      </c>
      <c r="BC6" s="22">
        <f t="shared" si="6"/>
        <v>364.46</v>
      </c>
      <c r="BD6" s="21" t="str">
        <f>IF(BD7="","",IF(BD7="-","【-】","【"&amp;SUBSTITUTE(TEXT(BD7,"#,##0.00"),"-","△")&amp;"】"))</f>
        <v>【252.29】</v>
      </c>
      <c r="BE6" s="22">
        <f>IF(BE7="",NA(),BE7)</f>
        <v>343.66</v>
      </c>
      <c r="BF6" s="22">
        <f t="shared" ref="BF6:BN6" si="7">IF(BF7="",NA(),BF7)</f>
        <v>351.7</v>
      </c>
      <c r="BG6" s="22">
        <f t="shared" si="7"/>
        <v>359.48</v>
      </c>
      <c r="BH6" s="22">
        <f t="shared" si="7"/>
        <v>401.43</v>
      </c>
      <c r="BI6" s="22">
        <f t="shared" si="7"/>
        <v>427</v>
      </c>
      <c r="BJ6" s="22">
        <f t="shared" si="7"/>
        <v>402.99</v>
      </c>
      <c r="BK6" s="22">
        <f t="shared" si="7"/>
        <v>398.98</v>
      </c>
      <c r="BL6" s="22">
        <f t="shared" si="7"/>
        <v>418.68</v>
      </c>
      <c r="BM6" s="22">
        <f t="shared" si="7"/>
        <v>395.68</v>
      </c>
      <c r="BN6" s="22">
        <f t="shared" si="7"/>
        <v>403.72</v>
      </c>
      <c r="BO6" s="21" t="str">
        <f>IF(BO7="","",IF(BO7="-","【-】","【"&amp;SUBSTITUTE(TEXT(BO7,"#,##0.00"),"-","△")&amp;"】"))</f>
        <v>【268.07】</v>
      </c>
      <c r="BP6" s="22">
        <f>IF(BP7="",NA(),BP7)</f>
        <v>112.1</v>
      </c>
      <c r="BQ6" s="22">
        <f t="shared" ref="BQ6:BY6" si="8">IF(BQ7="",NA(),BQ7)</f>
        <v>110.43</v>
      </c>
      <c r="BR6" s="22">
        <f t="shared" si="8"/>
        <v>110.29</v>
      </c>
      <c r="BS6" s="22">
        <f t="shared" si="8"/>
        <v>91.14</v>
      </c>
      <c r="BT6" s="22">
        <f t="shared" si="8"/>
        <v>85.75</v>
      </c>
      <c r="BU6" s="22">
        <f t="shared" si="8"/>
        <v>98.66</v>
      </c>
      <c r="BV6" s="22">
        <f t="shared" si="8"/>
        <v>98.64</v>
      </c>
      <c r="BW6" s="22">
        <f t="shared" si="8"/>
        <v>94.78</v>
      </c>
      <c r="BX6" s="22">
        <f t="shared" si="8"/>
        <v>97.59</v>
      </c>
      <c r="BY6" s="22">
        <f t="shared" si="8"/>
        <v>92.17</v>
      </c>
      <c r="BZ6" s="21" t="str">
        <f>IF(BZ7="","",IF(BZ7="-","【-】","【"&amp;SUBSTITUTE(TEXT(BZ7,"#,##0.00"),"-","△")&amp;"】"))</f>
        <v>【97.47】</v>
      </c>
      <c r="CA6" s="22">
        <f>IF(CA7="",NA(),CA7)</f>
        <v>166.61</v>
      </c>
      <c r="CB6" s="22">
        <f t="shared" ref="CB6:CJ6" si="9">IF(CB7="",NA(),CB7)</f>
        <v>169.15</v>
      </c>
      <c r="CC6" s="22">
        <f t="shared" si="9"/>
        <v>168.95</v>
      </c>
      <c r="CD6" s="22">
        <f t="shared" si="9"/>
        <v>184.86</v>
      </c>
      <c r="CE6" s="22">
        <f t="shared" si="9"/>
        <v>195.17</v>
      </c>
      <c r="CF6" s="22">
        <f t="shared" si="9"/>
        <v>178.59</v>
      </c>
      <c r="CG6" s="22">
        <f t="shared" si="9"/>
        <v>178.92</v>
      </c>
      <c r="CH6" s="22">
        <f t="shared" si="9"/>
        <v>181.3</v>
      </c>
      <c r="CI6" s="22">
        <f t="shared" si="9"/>
        <v>181.71</v>
      </c>
      <c r="CJ6" s="22">
        <f t="shared" si="9"/>
        <v>188.51</v>
      </c>
      <c r="CK6" s="21" t="str">
        <f>IF(CK7="","",IF(CK7="-","【-】","【"&amp;SUBSTITUTE(TEXT(CK7,"#,##0.00"),"-","△")&amp;"】"))</f>
        <v>【174.75】</v>
      </c>
      <c r="CL6" s="22">
        <f>IF(CL7="",NA(),CL7)</f>
        <v>62.37</v>
      </c>
      <c r="CM6" s="22">
        <f t="shared" ref="CM6:CU6" si="10">IF(CM7="",NA(),CM7)</f>
        <v>61.73</v>
      </c>
      <c r="CN6" s="22">
        <f t="shared" si="10"/>
        <v>64.27</v>
      </c>
      <c r="CO6" s="22">
        <f t="shared" si="10"/>
        <v>63.74</v>
      </c>
      <c r="CP6" s="22">
        <f t="shared" si="10"/>
        <v>60.35</v>
      </c>
      <c r="CQ6" s="22">
        <f t="shared" si="10"/>
        <v>55.03</v>
      </c>
      <c r="CR6" s="22">
        <f t="shared" si="10"/>
        <v>55.14</v>
      </c>
      <c r="CS6" s="22">
        <f t="shared" si="10"/>
        <v>55.89</v>
      </c>
      <c r="CT6" s="22">
        <f t="shared" si="10"/>
        <v>55.72</v>
      </c>
      <c r="CU6" s="22">
        <f t="shared" si="10"/>
        <v>55.31</v>
      </c>
      <c r="CV6" s="21" t="str">
        <f>IF(CV7="","",IF(CV7="-","【-】","【"&amp;SUBSTITUTE(TEXT(CV7,"#,##0.00"),"-","△")&amp;"】"))</f>
        <v>【59.97】</v>
      </c>
      <c r="CW6" s="22">
        <f>IF(CW7="",NA(),CW7)</f>
        <v>81.08</v>
      </c>
      <c r="CX6" s="22">
        <f t="shared" ref="CX6:DF6" si="11">IF(CX7="",NA(),CX7)</f>
        <v>81.2</v>
      </c>
      <c r="CY6" s="22">
        <f t="shared" si="11"/>
        <v>79</v>
      </c>
      <c r="CZ6" s="22">
        <f t="shared" si="11"/>
        <v>79.209999999999994</v>
      </c>
      <c r="DA6" s="22">
        <f t="shared" si="11"/>
        <v>80.239999999999995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50.3</v>
      </c>
      <c r="DI6" s="22">
        <f t="shared" ref="DI6:DQ6" si="12">IF(DI7="",NA(),DI7)</f>
        <v>51.61</v>
      </c>
      <c r="DJ6" s="22">
        <f t="shared" si="12"/>
        <v>50.37</v>
      </c>
      <c r="DK6" s="22">
        <f t="shared" si="12"/>
        <v>51.48</v>
      </c>
      <c r="DL6" s="22">
        <f t="shared" si="12"/>
        <v>52.74</v>
      </c>
      <c r="DM6" s="22">
        <f t="shared" si="12"/>
        <v>48.87</v>
      </c>
      <c r="DN6" s="22">
        <f t="shared" si="12"/>
        <v>49.92</v>
      </c>
      <c r="DO6" s="22">
        <f t="shared" si="12"/>
        <v>50.63</v>
      </c>
      <c r="DP6" s="22">
        <f t="shared" si="12"/>
        <v>51.29</v>
      </c>
      <c r="DQ6" s="22">
        <f t="shared" si="12"/>
        <v>52.2</v>
      </c>
      <c r="DR6" s="21" t="str">
        <f>IF(DR7="","",IF(DR7="-","【-】","【"&amp;SUBSTITUTE(TEXT(DR7,"#,##0.00"),"-","△")&amp;"】"))</f>
        <v>【51.51】</v>
      </c>
      <c r="DS6" s="22">
        <f>IF(DS7="",NA(),DS7)</f>
        <v>25.05</v>
      </c>
      <c r="DT6" s="22">
        <f t="shared" ref="DT6:EB6" si="13">IF(DT7="",NA(),DT7)</f>
        <v>26.17</v>
      </c>
      <c r="DU6" s="22">
        <f t="shared" si="13"/>
        <v>26.14</v>
      </c>
      <c r="DV6" s="22">
        <f t="shared" si="13"/>
        <v>25.18</v>
      </c>
      <c r="DW6" s="22">
        <f t="shared" si="13"/>
        <v>23.41</v>
      </c>
      <c r="DX6" s="22">
        <f t="shared" si="13"/>
        <v>14.85</v>
      </c>
      <c r="DY6" s="22">
        <f t="shared" si="13"/>
        <v>16.88</v>
      </c>
      <c r="DZ6" s="22">
        <f t="shared" si="13"/>
        <v>18.28</v>
      </c>
      <c r="EA6" s="22">
        <f t="shared" si="13"/>
        <v>19.61</v>
      </c>
      <c r="EB6" s="22">
        <f t="shared" si="13"/>
        <v>20.73</v>
      </c>
      <c r="EC6" s="21" t="str">
        <f>IF(EC7="","",IF(EC7="-","【-】","【"&amp;SUBSTITUTE(TEXT(EC7,"#,##0.00"),"-","△")&amp;"】"))</f>
        <v>【23.75】</v>
      </c>
      <c r="ED6" s="22">
        <f>IF(ED7="",NA(),ED7)</f>
        <v>0.17</v>
      </c>
      <c r="EE6" s="22">
        <f t="shared" ref="EE6:EM6" si="14">IF(EE7="",NA(),EE7)</f>
        <v>1.28</v>
      </c>
      <c r="EF6" s="22">
        <f t="shared" si="14"/>
        <v>1.06</v>
      </c>
      <c r="EG6" s="22">
        <f t="shared" si="14"/>
        <v>0.34</v>
      </c>
      <c r="EH6" s="22">
        <f t="shared" si="14"/>
        <v>0.35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303411</v>
      </c>
      <c r="D7" s="24">
        <v>46</v>
      </c>
      <c r="E7" s="24">
        <v>1</v>
      </c>
      <c r="F7" s="24">
        <v>0</v>
      </c>
      <c r="G7" s="24">
        <v>1</v>
      </c>
      <c r="H7" s="24" t="s">
        <v>93</v>
      </c>
      <c r="I7" s="24" t="s">
        <v>94</v>
      </c>
      <c r="J7" s="24" t="s">
        <v>95</v>
      </c>
      <c r="K7" s="24" t="s">
        <v>96</v>
      </c>
      <c r="L7" s="24" t="s">
        <v>97</v>
      </c>
      <c r="M7" s="24" t="s">
        <v>98</v>
      </c>
      <c r="N7" s="25" t="s">
        <v>99</v>
      </c>
      <c r="O7" s="25">
        <v>79.36</v>
      </c>
      <c r="P7" s="25">
        <v>95</v>
      </c>
      <c r="Q7" s="25">
        <v>3400</v>
      </c>
      <c r="R7" s="25">
        <v>15915</v>
      </c>
      <c r="S7" s="25">
        <v>151.69</v>
      </c>
      <c r="T7" s="25">
        <v>104.92</v>
      </c>
      <c r="U7" s="25">
        <v>15025</v>
      </c>
      <c r="V7" s="25">
        <v>47.63</v>
      </c>
      <c r="W7" s="25">
        <v>315.45</v>
      </c>
      <c r="X7" s="25">
        <v>116.77</v>
      </c>
      <c r="Y7" s="25">
        <v>115.98</v>
      </c>
      <c r="Z7" s="25">
        <v>115.87</v>
      </c>
      <c r="AA7" s="25">
        <v>109.08</v>
      </c>
      <c r="AB7" s="25">
        <v>102.86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1941.56</v>
      </c>
      <c r="AU7" s="25">
        <v>1584.18</v>
      </c>
      <c r="AV7" s="25">
        <v>1125.96</v>
      </c>
      <c r="AW7" s="25">
        <v>1120.79</v>
      </c>
      <c r="AX7" s="25">
        <v>1130.02</v>
      </c>
      <c r="AY7" s="25">
        <v>369.69</v>
      </c>
      <c r="AZ7" s="25">
        <v>379.08</v>
      </c>
      <c r="BA7" s="25">
        <v>367.55</v>
      </c>
      <c r="BB7" s="25">
        <v>378.56</v>
      </c>
      <c r="BC7" s="25">
        <v>364.46</v>
      </c>
      <c r="BD7" s="25">
        <v>252.29</v>
      </c>
      <c r="BE7" s="25">
        <v>343.66</v>
      </c>
      <c r="BF7" s="25">
        <v>351.7</v>
      </c>
      <c r="BG7" s="25">
        <v>359.48</v>
      </c>
      <c r="BH7" s="25">
        <v>401.43</v>
      </c>
      <c r="BI7" s="25">
        <v>427</v>
      </c>
      <c r="BJ7" s="25">
        <v>402.99</v>
      </c>
      <c r="BK7" s="25">
        <v>398.98</v>
      </c>
      <c r="BL7" s="25">
        <v>418.68</v>
      </c>
      <c r="BM7" s="25">
        <v>395.68</v>
      </c>
      <c r="BN7" s="25">
        <v>403.72</v>
      </c>
      <c r="BO7" s="25">
        <v>268.07</v>
      </c>
      <c r="BP7" s="25">
        <v>112.1</v>
      </c>
      <c r="BQ7" s="25">
        <v>110.43</v>
      </c>
      <c r="BR7" s="25">
        <v>110.29</v>
      </c>
      <c r="BS7" s="25">
        <v>91.14</v>
      </c>
      <c r="BT7" s="25">
        <v>85.75</v>
      </c>
      <c r="BU7" s="25">
        <v>98.66</v>
      </c>
      <c r="BV7" s="25">
        <v>98.64</v>
      </c>
      <c r="BW7" s="25">
        <v>94.78</v>
      </c>
      <c r="BX7" s="25">
        <v>97.59</v>
      </c>
      <c r="BY7" s="25">
        <v>92.17</v>
      </c>
      <c r="BZ7" s="25">
        <v>97.47</v>
      </c>
      <c r="CA7" s="25">
        <v>166.61</v>
      </c>
      <c r="CB7" s="25">
        <v>169.15</v>
      </c>
      <c r="CC7" s="25">
        <v>168.95</v>
      </c>
      <c r="CD7" s="25">
        <v>184.86</v>
      </c>
      <c r="CE7" s="25">
        <v>195.17</v>
      </c>
      <c r="CF7" s="25">
        <v>178.59</v>
      </c>
      <c r="CG7" s="25">
        <v>178.92</v>
      </c>
      <c r="CH7" s="25">
        <v>181.3</v>
      </c>
      <c r="CI7" s="25">
        <v>181.71</v>
      </c>
      <c r="CJ7" s="25">
        <v>188.51</v>
      </c>
      <c r="CK7" s="25">
        <v>174.75</v>
      </c>
      <c r="CL7" s="25">
        <v>62.37</v>
      </c>
      <c r="CM7" s="25">
        <v>61.73</v>
      </c>
      <c r="CN7" s="25">
        <v>64.27</v>
      </c>
      <c r="CO7" s="25">
        <v>63.74</v>
      </c>
      <c r="CP7" s="25">
        <v>60.35</v>
      </c>
      <c r="CQ7" s="25">
        <v>55.03</v>
      </c>
      <c r="CR7" s="25">
        <v>55.14</v>
      </c>
      <c r="CS7" s="25">
        <v>55.89</v>
      </c>
      <c r="CT7" s="25">
        <v>55.72</v>
      </c>
      <c r="CU7" s="25">
        <v>55.31</v>
      </c>
      <c r="CV7" s="25">
        <v>59.97</v>
      </c>
      <c r="CW7" s="25">
        <v>81.08</v>
      </c>
      <c r="CX7" s="25">
        <v>81.2</v>
      </c>
      <c r="CY7" s="25">
        <v>79</v>
      </c>
      <c r="CZ7" s="25">
        <v>79.209999999999994</v>
      </c>
      <c r="DA7" s="25">
        <v>80.239999999999995</v>
      </c>
      <c r="DB7" s="25">
        <v>81.900000000000006</v>
      </c>
      <c r="DC7" s="25">
        <v>81.39</v>
      </c>
      <c r="DD7" s="25">
        <v>81.27</v>
      </c>
      <c r="DE7" s="25">
        <v>81.260000000000005</v>
      </c>
      <c r="DF7" s="25">
        <v>80.36</v>
      </c>
      <c r="DG7" s="25">
        <v>89.76</v>
      </c>
      <c r="DH7" s="25">
        <v>50.3</v>
      </c>
      <c r="DI7" s="25">
        <v>51.61</v>
      </c>
      <c r="DJ7" s="25">
        <v>50.37</v>
      </c>
      <c r="DK7" s="25">
        <v>51.48</v>
      </c>
      <c r="DL7" s="25">
        <v>52.74</v>
      </c>
      <c r="DM7" s="25">
        <v>48.87</v>
      </c>
      <c r="DN7" s="25">
        <v>49.92</v>
      </c>
      <c r="DO7" s="25">
        <v>50.63</v>
      </c>
      <c r="DP7" s="25">
        <v>51.29</v>
      </c>
      <c r="DQ7" s="25">
        <v>52.2</v>
      </c>
      <c r="DR7" s="25">
        <v>51.51</v>
      </c>
      <c r="DS7" s="25">
        <v>25.05</v>
      </c>
      <c r="DT7" s="25">
        <v>26.17</v>
      </c>
      <c r="DU7" s="25">
        <v>26.14</v>
      </c>
      <c r="DV7" s="25">
        <v>25.18</v>
      </c>
      <c r="DW7" s="25">
        <v>23.41</v>
      </c>
      <c r="DX7" s="25">
        <v>14.85</v>
      </c>
      <c r="DY7" s="25">
        <v>16.88</v>
      </c>
      <c r="DZ7" s="25">
        <v>18.28</v>
      </c>
      <c r="EA7" s="25">
        <v>19.61</v>
      </c>
      <c r="EB7" s="25">
        <v>20.73</v>
      </c>
      <c r="EC7" s="25">
        <v>23.75</v>
      </c>
      <c r="ED7" s="25">
        <v>0.17</v>
      </c>
      <c r="EE7" s="25">
        <v>1.28</v>
      </c>
      <c r="EF7" s="25">
        <v>1.06</v>
      </c>
      <c r="EG7" s="25">
        <v>0.34</v>
      </c>
      <c r="EH7" s="25">
        <v>0.35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2024-01-22T06:20:10Z</cp:lastPrinted>
  <dcterms:created xsi:type="dcterms:W3CDTF">2023-12-05T00:58:20Z</dcterms:created>
  <dcterms:modified xsi:type="dcterms:W3CDTF">2024-01-22T08:31:47Z</dcterms:modified>
  <cp:category/>
</cp:coreProperties>
</file>