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lg\fs\水道経営室\001.水道事業\004.庶務\999.雑件\25 庁内関係等\02.総務部\2.財政課\Ｒ０５\20240201_【財政課・依頼・2月8日〆】公営企業に係る経営比較分析表の分析表について\提出\"/>
    </mc:Choice>
  </mc:AlternateContent>
  <workbookProtection workbookAlgorithmName="SHA-512" workbookHashValue="v+c+KUFRwy6E1Dqhq476LL0JAn0+DiwE1/8E7mQUiaGOwyFKmrFrZjPPpQFRIi4AaO36zXrsp0l2ETLNe46pHg==" workbookSaltValue="oIx9Ab9f0YcFnJw6ibcPD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<sst xmlns="http://schemas.openxmlformats.org/spreadsheetml/2006/main" count="228" uniqueCount="114">
  <si>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</si>
  <si>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</si>
  <si>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</si>
  <si>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</si>
  <si>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</si>
  <si>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</si>
  <si>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</si>
  <si>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</si>
  <si>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</si>
  <si>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</si>
  <si>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</si>
  <si>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</si>
  <si>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</si>
  <si>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</si>
  <si>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</si>
  <si>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</si>
  <si>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</si>
  <si>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</si>
  <si>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</si>
  <si>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</si>
  <si>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</si>
  <si>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</si>
  <si>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</si>
  <si>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</si>
  <si>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</si>
  <si>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</si>
  <si>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</si>
  <si>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</si>
  <si>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</si>
  <si>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</si>
  <si>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</si>
  <si>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</si>
  <si>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</si>
  <si>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</si>
  <si>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</si>
  <si>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</si>
  <si>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</si>
  <si>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</si>
  <si>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</si>
  <si>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</si>
  <si>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</si>
  <si>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</si>
  <si>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</si>
  <si>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</si>
  <si>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</si>
  <si>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</si>
  <si>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</si>
  <si>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</si>
  <si>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</si>
  <si>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</si>
  <si>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</si>
  <si>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</si>
  <si>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</si>
  <si>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</si>
  <si>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</si>
  <si>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</si>
  <si>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</si>
  <si>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</si>
  <si>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</si>
  <si>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</si>
  <si>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</si>
  <si>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</si>
  <si>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</si>
  <si>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</si>
  <si>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</si>
  <si>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</si>
  <si>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</si>
  <si>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</si>
  <si>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</si>
  <si>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</si>
  <si>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</si>
  <si>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</si>
  <si>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</si>
  <si>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</si>
  <si>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</si>
  <si>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</si>
  <si>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</si>
  <si>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</si>
  <si>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</si>
  <si>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</si>
  <si>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</si>
  <si>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</si>
  <si>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</si>
  <si>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</si>
  <si>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</si>
  <si>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</si>
  <si>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</si>
  <si>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</si>
  <si>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</si>
  <si>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</si>
  <si>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</si>
  <si>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</si>
  <si>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</si>
  <si>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橋本市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</si>
  <si>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</si>
  <si>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</si>
  <si>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</si>
  <si>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</si>
  <si>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</si>
  <si>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</si>
  <si>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</si>
  <si>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</si>
  <si>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</si>
  <si>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</si>
  <si>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</si>
  <si>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</si>
  <si>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</si>
  <si>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</si>
  <si>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</si>
  <si>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</si>
  <si>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</si>
  <si>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①経常収支比率は100%を超えており、前年度よりも数値が向上している。これは、前年度が隔月検針の開始に伴い、11ヵ月調定であったためである。
③流動比率は類似団体よりも良好である。
④企業債残高対給水収益比率は給水収益が減少していることから年々悪化していっている。
⑤料金回収率は100%を超えている。前年度と比較しても給水原価、供給単価ともに前年度並みの値を示している。
⑥給水原価は前年度と比べると有収水量は多くなっているものの、経常費用も増加しているため、前年度と同程度の値となっている。
⑦施設利用率は類似団体平均値よりも下回っている。前年度と比較しても、値は横ばいとなっている。更新計画の見直しを令和４年度末に実施していることから、新たな計画に則り、ダウンサイジングや施設更新を執り行い、改善に努める。
⑧有収率についても類似団体平均値よりも下回っている。対応としては、夜間水量の多い系統で漏水調査を実施する。</t>
    <rPh sb="19" eb="22">
      <t>ゼンネンド</t>
    </rPh>
    <rPh sb="25" eb="27">
      <t>スウチ</t>
    </rPh>
    <rPh sb="28" eb="30">
      <t>コウジョウ</t>
    </rPh>
    <rPh sb="39" eb="42">
      <t>ゼンネンド</t>
    </rPh>
    <rPh sb="43" eb="47">
      <t>カクヅキケンシン</t>
    </rPh>
    <rPh sb="48" eb="50">
      <t>カイシ</t>
    </rPh>
    <rPh sb="51" eb="52">
      <t>トモナ</t>
    </rPh>
    <rPh sb="57" eb="58">
      <t>ゲツ</t>
    </rPh>
    <rPh sb="58" eb="60">
      <t>チョウテイ</t>
    </rPh>
    <rPh sb="120" eb="122">
      <t>ネンネン</t>
    </rPh>
    <rPh sb="122" eb="124">
      <t>アッカ</t>
    </rPh>
    <rPh sb="145" eb="146">
      <t>コ</t>
    </rPh>
    <rPh sb="151" eb="154">
      <t>ゼンネンド</t>
    </rPh>
    <rPh sb="155" eb="157">
      <t>ヒカク</t>
    </rPh>
    <rPh sb="160" eb="164">
      <t>キュウスイゲンカ</t>
    </rPh>
    <rPh sb="165" eb="169">
      <t>キョウキュウタンカ</t>
    </rPh>
    <rPh sb="172" eb="175">
      <t>ゼンネンド</t>
    </rPh>
    <rPh sb="175" eb="176">
      <t>ナ</t>
    </rPh>
    <rPh sb="178" eb="179">
      <t>アタイ</t>
    </rPh>
    <rPh sb="180" eb="181">
      <t>シメ</t>
    </rPh>
    <rPh sb="193" eb="196">
      <t>ゼンネンド</t>
    </rPh>
    <rPh sb="197" eb="198">
      <t>クラ</t>
    </rPh>
    <rPh sb="201" eb="205">
      <t>ユウシュウスイリョウ</t>
    </rPh>
    <rPh sb="206" eb="207">
      <t>オオ</t>
    </rPh>
    <rPh sb="217" eb="221">
      <t>ケイジョウヒヨウ</t>
    </rPh>
    <rPh sb="222" eb="224">
      <t>ゾウカ</t>
    </rPh>
    <rPh sb="231" eb="234">
      <t>ゼンネンド</t>
    </rPh>
    <rPh sb="235" eb="238">
      <t>ドウテイド</t>
    </rPh>
    <rPh sb="239" eb="240">
      <t>アタイ</t>
    </rPh>
    <rPh sb="272" eb="275">
      <t>ゼンネンド</t>
    </rPh>
    <rPh sb="276" eb="278">
      <t>ヒカク</t>
    </rPh>
    <rPh sb="282" eb="283">
      <t>アタイ</t>
    </rPh>
    <rPh sb="284" eb="285">
      <t>ヨコ</t>
    </rPh>
    <rPh sb="294" eb="298">
      <t>コウシンケイカク</t>
    </rPh>
    <rPh sb="299" eb="301">
      <t>ミナオ</t>
    </rPh>
    <rPh sb="303" eb="305">
      <t>レイワ</t>
    </rPh>
    <rPh sb="306" eb="308">
      <t>ネンド</t>
    </rPh>
    <rPh sb="308" eb="309">
      <t>マツ</t>
    </rPh>
    <rPh sb="310" eb="312">
      <t>ジッシ</t>
    </rPh>
    <rPh sb="321" eb="322">
      <t>アラ</t>
    </rPh>
    <rPh sb="324" eb="326">
      <t>ケイカク</t>
    </rPh>
    <rPh sb="327" eb="328">
      <t>ノット</t>
    </rPh>
    <rPh sb="339" eb="343">
      <t>シセツコウシン</t>
    </rPh>
    <rPh sb="344" eb="345">
      <t>ト</t>
    </rPh>
    <rPh sb="346" eb="347">
      <t>オコナ</t>
    </rPh>
    <rPh sb="349" eb="351">
      <t>カイゼン</t>
    </rPh>
    <rPh sb="352" eb="353">
      <t>ツト</t>
    </rPh>
    <rPh sb="390" eb="394">
      <t>ヤカンスイリョウ</t>
    </rPh>
    <rPh sb="395" eb="396">
      <t>オオ</t>
    </rPh>
    <rPh sb="397" eb="399">
      <t>ケイトウ</t>
    </rPh>
    <rPh sb="400" eb="404">
      <t>ロウスイチョウサ</t>
    </rPh>
    <rPh sb="405" eb="407">
      <t>ジッシ</t>
    </rPh>
    <phoneticPr fontId="4"/>
  </si>
  <si>
    <t>①有形固定資産減価償却率は類似団体を上回っている。昭和50年代から60年代の大規模住宅開発に伴い建設した水道施設等が耐用年数を経過する時期を迎えている。
②管路経年化率は類似団体平均値を下回っており、法定耐用年数に到達している資産は少なくなっている。しかしながら、大規模住宅開発に伴う資産が法定耐用年数を迎えていることから、計画的な更新が求められている。
③管路更新率は前年度と比べて増加している。これは前年度と比べると布設替工事が多かった影響だと考えられる。</t>
    <rPh sb="132" eb="139">
      <t>ダイキボジュウタクカイハツ</t>
    </rPh>
    <rPh sb="140" eb="141">
      <t>トモナ</t>
    </rPh>
    <rPh sb="142" eb="144">
      <t>シサン</t>
    </rPh>
    <rPh sb="145" eb="151">
      <t>ホウテイタイヨウネンスウ</t>
    </rPh>
    <rPh sb="152" eb="153">
      <t>ムカ</t>
    </rPh>
    <rPh sb="162" eb="165">
      <t>ケイカクテキ</t>
    </rPh>
    <rPh sb="166" eb="168">
      <t>コウシン</t>
    </rPh>
    <rPh sb="169" eb="170">
      <t>モト</t>
    </rPh>
    <rPh sb="192" eb="194">
      <t>ゾウカ</t>
    </rPh>
    <rPh sb="202" eb="205">
      <t>ゼンネンド</t>
    </rPh>
    <rPh sb="206" eb="207">
      <t>クラ</t>
    </rPh>
    <rPh sb="210" eb="215">
      <t>フセツガエコウジ</t>
    </rPh>
    <rPh sb="216" eb="217">
      <t>オオ</t>
    </rPh>
    <rPh sb="220" eb="222">
      <t>エイキョウ</t>
    </rPh>
    <rPh sb="224" eb="225">
      <t>カンガ</t>
    </rPh>
    <phoneticPr fontId="4"/>
  </si>
  <si>
    <t>令和４年度の当期純利益は148,393千円を計上したものの営業損失は203,755千円である。要因としては、電気代の高騰や取水場の導水ポンプ緊急修繕が主なものとなっている。
経常収支比率は100%を超え、流動比率も1205.45%と良好な決算となった。
一方で、老朽管の状況としては、有形固定資産減価償却率は今後も上昇していく見込みとなっている。また、管路経年化率も開発地の耐用年数を迎える管路状況を踏まえると、年々上昇していくことが考えられるため、事業計画に基づき、更新に取り組む必要がある。</t>
    <rPh sb="47" eb="49">
      <t>ヨウイン</t>
    </rPh>
    <rPh sb="54" eb="57">
      <t>デンキダイ</t>
    </rPh>
    <rPh sb="58" eb="60">
      <t>コウトウ</t>
    </rPh>
    <rPh sb="61" eb="64">
      <t>シュスイジョウ</t>
    </rPh>
    <rPh sb="65" eb="67">
      <t>ドウスイ</t>
    </rPh>
    <rPh sb="70" eb="74">
      <t>キンキュウシュウゼン</t>
    </rPh>
    <rPh sb="75" eb="76">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</si>
</sst>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0.32</c:v>
                </c:pt>
                <c:pt idx="1">
                  <c:v>0.1</c:v>
                </c:pt>
                <c:pt idx="2">
                  <c:v>0.14000000000000001</c:v>
                </c:pt>
                <c:pt idx="3">
                  <c:v>0.05</c:v>
                </c:pt>
                <c:pt idx="4">
                  <c:v>0.23</c:v>
                </c:pt>
              </c:numCache>
            </c:numRef>
          </c:val>
          <c:extLst>
            <c:ext xmlns:c16="http://schemas.microsoft.com/office/drawing/2014/chart" uri="{C3380CC4-5D6E-409C-BE32-E72D297353CC}">
              <c16:uniqueId val="{00000000-B0B1-445D-A11B-44CF2B1A55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B0B1-445D-A11B-44CF2B1A55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37.54</c:v>
                </c:pt>
                <c:pt idx="1">
                  <c:v>36.159999999999997</c:v>
                </c:pt>
                <c:pt idx="2">
                  <c:v>37.54</c:v>
                </c:pt>
                <c:pt idx="3">
                  <c:v>44.18</c:v>
                </c:pt>
                <c:pt idx="4">
                  <c:v>44.51</c:v>
                </c:pt>
              </c:numCache>
            </c:numRef>
          </c:val>
          <c:extLst>
            <c:ext xmlns:c16="http://schemas.microsoft.com/office/drawing/2014/chart" uri="{C3380CC4-5D6E-409C-BE32-E72D297353CC}">
              <c16:uniqueId val="{00000000-BD1C-40EE-8CA0-546A0D6708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BD1C-40EE-8CA0-546A0D6708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83.45</c:v>
                </c:pt>
                <c:pt idx="1">
                  <c:v>85.5</c:v>
                </c:pt>
                <c:pt idx="2">
                  <c:v>82.48</c:v>
                </c:pt>
                <c:pt idx="3">
                  <c:v>76.89</c:v>
                </c:pt>
                <c:pt idx="4">
                  <c:v>80.92</c:v>
                </c:pt>
              </c:numCache>
            </c:numRef>
          </c:val>
          <c:extLst>
            <c:ext xmlns:c16="http://schemas.microsoft.com/office/drawing/2014/chart" uri="{C3380CC4-5D6E-409C-BE32-E72D297353CC}">
              <c16:uniqueId val="{00000000-3278-4453-AA87-8D4FFE852B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3278-4453-AA87-8D4FFE852B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104.13</c:v>
                </c:pt>
                <c:pt idx="1">
                  <c:v>108.41</c:v>
                </c:pt>
                <c:pt idx="2">
                  <c:v>114.47</c:v>
                </c:pt>
                <c:pt idx="3">
                  <c:v>108.08</c:v>
                </c:pt>
                <c:pt idx="4">
                  <c:v>109.29</c:v>
                </c:pt>
              </c:numCache>
            </c:numRef>
          </c:val>
          <c:extLst>
            <c:ext xmlns:c16="http://schemas.microsoft.com/office/drawing/2014/chart" uri="{C3380CC4-5D6E-409C-BE32-E72D297353CC}">
              <c16:uniqueId val="{00000000-3C41-41BD-B578-E7CA52402E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3C41-41BD-B578-E7CA52402E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48.47</c:v>
                </c:pt>
                <c:pt idx="1">
                  <c:v>50.16</c:v>
                </c:pt>
                <c:pt idx="2">
                  <c:v>51.36</c:v>
                </c:pt>
                <c:pt idx="3">
                  <c:v>53.19</c:v>
                </c:pt>
                <c:pt idx="4">
                  <c:v>54.74</c:v>
                </c:pt>
              </c:numCache>
            </c:numRef>
          </c:val>
          <c:extLst>
            <c:ext xmlns:c16="http://schemas.microsoft.com/office/drawing/2014/chart" uri="{C3380CC4-5D6E-409C-BE32-E72D297353CC}">
              <c16:uniqueId val="{00000000-DED9-4E7D-83DF-CCBB80D082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DED9-4E7D-83DF-CCBB80D082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7.65</c:v>
                </c:pt>
                <c:pt idx="1">
                  <c:v>9.0500000000000007</c:v>
                </c:pt>
                <c:pt idx="2">
                  <c:v>7.77</c:v>
                </c:pt>
                <c:pt idx="3">
                  <c:v>8.9700000000000006</c:v>
                </c:pt>
                <c:pt idx="4">
                  <c:v>11.99</c:v>
                </c:pt>
              </c:numCache>
            </c:numRef>
          </c:val>
          <c:extLst>
            <c:ext xmlns:c16="http://schemas.microsoft.com/office/drawing/2014/chart" uri="{C3380CC4-5D6E-409C-BE32-E72D297353CC}">
              <c16:uniqueId val="{00000000-2177-4059-90FA-7641B3E30D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177-4059-90FA-7641B3E30D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B4-405E-B722-8094374E9D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FBB4-405E-B722-8094374E9D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911.28</c:v>
                </c:pt>
                <c:pt idx="1">
                  <c:v>1163.1099999999999</c:v>
                </c:pt>
                <c:pt idx="2">
                  <c:v>1116.8499999999999</c:v>
                </c:pt>
                <c:pt idx="3">
                  <c:v>1256.23</c:v>
                </c:pt>
                <c:pt idx="4">
                  <c:v>1205.45</c:v>
                </c:pt>
              </c:numCache>
            </c:numRef>
          </c:val>
          <c:extLst>
            <c:ext xmlns:c16="http://schemas.microsoft.com/office/drawing/2014/chart" uri="{C3380CC4-5D6E-409C-BE32-E72D297353CC}">
              <c16:uniqueId val="{00000000-37E4-49F6-9BE8-86A19C1D81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37E4-49F6-9BE8-86A19C1D81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168.94</c:v>
                </c:pt>
                <c:pt idx="1">
                  <c:v>156.88999999999999</c:v>
                </c:pt>
                <c:pt idx="2">
                  <c:v>131.5</c:v>
                </c:pt>
                <c:pt idx="3">
                  <c:v>129.38999999999999</c:v>
                </c:pt>
                <c:pt idx="4">
                  <c:v>107.96</c:v>
                </c:pt>
              </c:numCache>
            </c:numRef>
          </c:val>
          <c:extLst>
            <c:ext xmlns:c16="http://schemas.microsoft.com/office/drawing/2014/chart" uri="{C3380CC4-5D6E-409C-BE32-E72D297353CC}">
              <c16:uniqueId val="{00000000-B8C7-496F-9CE2-6A615E64DC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B8C7-496F-9CE2-6A615E64DC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98.84</c:v>
                </c:pt>
                <c:pt idx="1">
                  <c:v>102.12</c:v>
                </c:pt>
                <c:pt idx="2">
                  <c:v>112.78</c:v>
                </c:pt>
                <c:pt idx="3">
                  <c:v>102.61</c:v>
                </c:pt>
                <c:pt idx="4">
                  <c:v>102.93</c:v>
                </c:pt>
              </c:numCache>
            </c:numRef>
          </c:val>
          <c:extLst>
            <c:ext xmlns:c16="http://schemas.microsoft.com/office/drawing/2014/chart" uri="{C3380CC4-5D6E-409C-BE32-E72D297353CC}">
              <c16:uniqueId val="{00000000-8B4B-43E9-AF9D-5D8C79D957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8B4B-43E9-AF9D-5D8C79D957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178.69</c:v>
                </c:pt>
                <c:pt idx="1">
                  <c:v>173.2</c:v>
                </c:pt>
                <c:pt idx="2">
                  <c:v>169.11</c:v>
                </c:pt>
                <c:pt idx="3">
                  <c:v>187.15</c:v>
                </c:pt>
                <c:pt idx="4">
                  <c:v>187.4</c:v>
                </c:pt>
              </c:numCache>
            </c:numRef>
          </c:val>
          <c:extLst>
            <c:ext xmlns:c16="http://schemas.microsoft.com/office/drawing/2014/chart" uri="{C3380CC4-5D6E-409C-BE32-E72D297353CC}">
              <c16:uniqueId val="{00000000-AA42-4C46-A1B7-DFD90F5660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A42-4C46-A1B7-DFD90F5660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Q86" sqref="BQ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和歌山県　橋本市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60295</v>
      </c>
      <c r="AM8" s="45"/>
      <c r="AN8" s="45"/>
      <c r="AO8" s="45"/>
      <c r="AP8" s="45"/>
      <c r="AQ8" s="45"/>
      <c r="AR8" s="45"/>
      <c r="AS8" s="45"/>
      <c r="AT8" s="46">
        <f>データ!$S$6</f>
        <v>130.55000000000001</v>
      </c>
      <c r="AU8" s="47"/>
      <c r="AV8" s="47"/>
      <c r="AW8" s="47"/>
      <c r="AX8" s="47"/>
      <c r="AY8" s="47"/>
      <c r="AZ8" s="47"/>
      <c r="BA8" s="47"/>
      <c r="BB8" s="48">
        <f>データ!$T$6</f>
        <v>461.85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94.45</v>
      </c>
      <c r="J10" s="47"/>
      <c r="K10" s="47"/>
      <c r="L10" s="47"/>
      <c r="M10" s="47"/>
      <c r="N10" s="47"/>
      <c r="O10" s="81"/>
      <c r="P10" s="48">
        <f>データ!$P$6</f>
        <v>98.57</v>
      </c>
      <c r="Q10" s="48"/>
      <c r="R10" s="48"/>
      <c r="S10" s="48"/>
      <c r="T10" s="48"/>
      <c r="U10" s="48"/>
      <c r="V10" s="48"/>
      <c r="W10" s="45">
        <f>データ!$Q$6</f>
        <v>3960</v>
      </c>
      <c r="X10" s="45"/>
      <c r="Y10" s="45"/>
      <c r="Z10" s="45"/>
      <c r="AA10" s="45"/>
      <c r="AB10" s="45"/>
      <c r="AC10" s="45"/>
      <c r="AD10" s="2"/>
      <c r="AE10" s="2"/>
      <c r="AF10" s="2"/>
      <c r="AG10" s="2"/>
      <c r="AH10" s="2"/>
      <c r="AI10" s="2"/>
      <c r="AJ10" s="2"/>
      <c r="AK10" s="2"/>
      <c r="AL10" s="45">
        <f>データ!$U$6</f>
        <v>59146</v>
      </c>
      <c r="AM10" s="45"/>
      <c r="AN10" s="45"/>
      <c r="AO10" s="45"/>
      <c r="AP10" s="45"/>
      <c r="AQ10" s="45"/>
      <c r="AR10" s="45"/>
      <c r="AS10" s="45"/>
      <c r="AT10" s="46">
        <f>データ!$V$6</f>
        <v>61.09</v>
      </c>
      <c r="AU10" s="47"/>
      <c r="AV10" s="47"/>
      <c r="AW10" s="47"/>
      <c r="AX10" s="47"/>
      <c r="AY10" s="47"/>
      <c r="AZ10" s="47"/>
      <c r="BA10" s="47"/>
      <c r="BB10" s="48">
        <f>データ!$W$6</f>
        <v>968.18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9le/RJfg9bkZxUeuV46HSBU5oqhwSc9br7Sq+KVcyIM5S2XNlxvKCUyjW+9sSKGaUQ7kRq3Bxreiu1+FLJGkWg==" saltValue="3LJrSKYCvQFNNmZskg+HT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302031</v>
      </c>
      <c r="D6" s="20">
        <f t="shared" si="3"/>
        <v>46</v>
      </c>
      <c r="E6" s="20">
        <f t="shared" si="3"/>
        <v>1</v>
      </c>
      <c r="F6" s="20">
        <f t="shared" si="3"/>
        <v>0</v>
      </c>
      <c r="G6" s="20">
        <f t="shared" si="3"/>
        <v>1</v>
      </c>
      <c r="H6" s="20" t="str">
        <f t="shared" si="3"/>
        <v>和歌山県　橋本市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94.45</v>
      </c>
      <c r="P6" s="21">
        <f t="shared" si="3"/>
        <v>98.57</v>
      </c>
      <c r="Q6" s="21">
        <f t="shared" si="3"/>
        <v>3960</v>
      </c>
      <c r="R6" s="21">
        <f t="shared" si="3"/>
        <v>60295</v>
      </c>
      <c r="S6" s="21">
        <f t="shared" si="3"/>
        <v>130.55000000000001</v>
      </c>
      <c r="T6" s="21">
        <f t="shared" si="3"/>
        <v>461.85</v>
      </c>
      <c r="U6" s="21">
        <f t="shared" si="3"/>
        <v>59146</v>
      </c>
      <c r="V6" s="21">
        <f t="shared" si="3"/>
        <v>61.09</v>
      </c>
      <c r="W6" s="21">
        <f t="shared" si="3"/>
        <v>968.18</v>
      </c>
      <c r="X6" s="22">
        <f>IF(X7="",NA(),X7)</f>
        <v>104.13</v>
      </c>
      <c r="Y6" s="22">
        <f t="shared" ref="Y6:AG6" si="4">IF(Y7="",NA(),Y7)</f>
        <v>108.41</v>
      </c>
      <c r="Z6" s="22">
        <f t="shared" si="4"/>
        <v>114.47</v>
      </c>
      <c r="AA6" s="22">
        <f t="shared" si="4"/>
        <v>108.08</v>
      </c>
      <c r="AB6" s="22">
        <f t="shared" si="4"/>
        <v>109.29</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911.28</v>
      </c>
      <c r="AU6" s="22">
        <f t="shared" ref="AU6:BC6" si="6">IF(AU7="",NA(),AU7)</f>
        <v>1163.1099999999999</v>
      </c>
      <c r="AV6" s="22">
        <f t="shared" si="6"/>
        <v>1116.8499999999999</v>
      </c>
      <c r="AW6" s="22">
        <f t="shared" si="6"/>
        <v>1256.23</v>
      </c>
      <c r="AX6" s="22">
        <f t="shared" si="6"/>
        <v>1205.45</v>
      </c>
      <c r="AY6" s="22">
        <f t="shared" si="6"/>
        <v>349.83</v>
      </c>
      <c r="AZ6" s="22">
        <f t="shared" si="6"/>
        <v>360.86</v>
      </c>
      <c r="BA6" s="22">
        <f t="shared" si="6"/>
        <v>350.79</v>
      </c>
      <c r="BB6" s="22">
        <f t="shared" si="6"/>
        <v>354.57</v>
      </c>
      <c r="BC6" s="22">
        <f t="shared" si="6"/>
        <v>357.74</v>
      </c>
      <c r="BD6" s="21" t="str">
        <f>IF(BD7="","",IF(BD7="-","【-】","【"&amp;SUBSTITUTE(TEXT(BD7,"#,##0.00"),"-","△")&amp;"】"))</f>
        <v>【252.29】</v>
      </c>
      <c r="BE6" s="22">
        <f>IF(BE7="",NA(),BE7)</f>
        <v>168.94</v>
      </c>
      <c r="BF6" s="22">
        <f t="shared" ref="BF6:BN6" si="7">IF(BF7="",NA(),BF7)</f>
        <v>156.88999999999999</v>
      </c>
      <c r="BG6" s="22">
        <f t="shared" si="7"/>
        <v>131.5</v>
      </c>
      <c r="BH6" s="22">
        <f t="shared" si="7"/>
        <v>129.38999999999999</v>
      </c>
      <c r="BI6" s="22">
        <f t="shared" si="7"/>
        <v>107.96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98.84</v>
      </c>
      <c r="BQ6" s="22">
        <f t="shared" ref="BQ6:BY6" si="8">IF(BQ7="",NA(),BQ7)</f>
        <v>102.12</v>
      </c>
      <c r="BR6" s="22">
        <f t="shared" si="8"/>
        <v>112.78</v>
      </c>
      <c r="BS6" s="22">
        <f t="shared" si="8"/>
        <v>102.61</v>
      </c>
      <c r="BT6" s="22">
        <f t="shared" si="8"/>
        <v>102.93</v>
      </c>
      <c r="BU6" s="22">
        <f t="shared" si="8"/>
        <v>103.54</v>
      </c>
      <c r="BV6" s="22">
        <f t="shared" si="8"/>
        <v>103.32</v>
      </c>
      <c r="BW6" s="22">
        <f t="shared" si="8"/>
        <v>100.85</v>
      </c>
      <c r="BX6" s="22">
        <f t="shared" si="8"/>
        <v>103.79</v>
      </c>
      <c r="BY6" s="22">
        <f t="shared" si="8"/>
        <v>98.3</v>
      </c>
      <c r="BZ6" s="21" t="str">
        <f>IF(BZ7="","",IF(BZ7="-","【-】","【"&amp;SUBSTITUTE(TEXT(BZ7,"#,##0.00"),"-","△")&amp;"】"))</f>
        <v>【97.47】</v>
      </c>
      <c r="CA6" s="22">
        <f>IF(CA7="",NA(),CA7)</f>
        <v>178.69</v>
      </c>
      <c r="CB6" s="22">
        <f t="shared" ref="CB6:CJ6" si="9">IF(CB7="",NA(),CB7)</f>
        <v>173.2</v>
      </c>
      <c r="CC6" s="22">
        <f t="shared" si="9"/>
        <v>169.11</v>
      </c>
      <c r="CD6" s="22">
        <f t="shared" si="9"/>
        <v>187.15</v>
      </c>
      <c r="CE6" s="22">
        <f t="shared" si="9"/>
        <v>187.4</v>
      </c>
      <c r="CF6" s="22">
        <f t="shared" si="9"/>
        <v>167.46</v>
      </c>
      <c r="CG6" s="22">
        <f t="shared" si="9"/>
        <v>168.56</v>
      </c>
      <c r="CH6" s="22">
        <f t="shared" si="9"/>
        <v>167.1</v>
      </c>
      <c r="CI6" s="22">
        <f t="shared" si="9"/>
        <v>167.86</v>
      </c>
      <c r="CJ6" s="22">
        <f t="shared" si="9"/>
        <v>173.68</v>
      </c>
      <c r="CK6" s="21" t="str">
        <f>IF(CK7="","",IF(CK7="-","【-】","【"&amp;SUBSTITUTE(TEXT(CK7,"#,##0.00"),"-","△")&amp;"】"))</f>
        <v>【174.75】</v>
      </c>
      <c r="CL6" s="22">
        <f>IF(CL7="",NA(),CL7)</f>
        <v>37.54</v>
      </c>
      <c r="CM6" s="22">
        <f t="shared" ref="CM6:CU6" si="10">IF(CM7="",NA(),CM7)</f>
        <v>36.159999999999997</v>
      </c>
      <c r="CN6" s="22">
        <f t="shared" si="10"/>
        <v>37.54</v>
      </c>
      <c r="CO6" s="22">
        <f t="shared" si="10"/>
        <v>44.18</v>
      </c>
      <c r="CP6" s="22">
        <f t="shared" si="10"/>
        <v>44.51</v>
      </c>
      <c r="CQ6" s="22">
        <f t="shared" si="10"/>
        <v>59.46</v>
      </c>
      <c r="CR6" s="22">
        <f t="shared" si="10"/>
        <v>59.51</v>
      </c>
      <c r="CS6" s="22">
        <f t="shared" si="10"/>
        <v>59.91</v>
      </c>
      <c r="CT6" s="22">
        <f t="shared" si="10"/>
        <v>59.4</v>
      </c>
      <c r="CU6" s="22">
        <f t="shared" si="10"/>
        <v>59.24</v>
      </c>
      <c r="CV6" s="21" t="str">
        <f>IF(CV7="","",IF(CV7="-","【-】","【"&amp;SUBSTITUTE(TEXT(CV7,"#,##0.00"),"-","△")&amp;"】"))</f>
        <v>【59.97】</v>
      </c>
      <c r="CW6" s="22">
        <f>IF(CW7="",NA(),CW7)</f>
        <v>83.45</v>
      </c>
      <c r="CX6" s="22">
        <f t="shared" ref="CX6:DF6" si="11">IF(CX7="",NA(),CX7)</f>
        <v>85.5</v>
      </c>
      <c r="CY6" s="22">
        <f t="shared" si="11"/>
        <v>82.48</v>
      </c>
      <c r="CZ6" s="22">
        <f t="shared" si="11"/>
        <v>76.89</v>
      </c>
      <c r="DA6" s="22">
        <f t="shared" si="11"/>
        <v>80.92</v>
      </c>
      <c r="DB6" s="22">
        <f t="shared" si="11"/>
        <v>87.41</v>
      </c>
      <c r="DC6" s="22">
        <f t="shared" si="11"/>
        <v>87.08</v>
      </c>
      <c r="DD6" s="22">
        <f t="shared" si="11"/>
        <v>87.26</v>
      </c>
      <c r="DE6" s="22">
        <f t="shared" si="11"/>
        <v>87.57</v>
      </c>
      <c r="DF6" s="22">
        <f t="shared" si="11"/>
        <v>87.26</v>
      </c>
      <c r="DG6" s="21" t="str">
        <f>IF(DG7="","",IF(DG7="-","【-】","【"&amp;SUBSTITUTE(TEXT(DG7,"#,##0.00"),"-","△")&amp;"】"))</f>
        <v>【89.76】</v>
      </c>
      <c r="DH6" s="22">
        <f>IF(DH7="",NA(),DH7)</f>
        <v>48.47</v>
      </c>
      <c r="DI6" s="22">
        <f t="shared" ref="DI6:DQ6" si="12">IF(DI7="",NA(),DI7)</f>
        <v>50.16</v>
      </c>
      <c r="DJ6" s="22">
        <f t="shared" si="12"/>
        <v>51.36</v>
      </c>
      <c r="DK6" s="22">
        <f t="shared" si="12"/>
        <v>53.19</v>
      </c>
      <c r="DL6" s="22">
        <f t="shared" si="12"/>
        <v>54.74</v>
      </c>
      <c r="DM6" s="22">
        <f t="shared" si="12"/>
        <v>47.62</v>
      </c>
      <c r="DN6" s="22">
        <f t="shared" si="12"/>
        <v>48.55</v>
      </c>
      <c r="DO6" s="22">
        <f t="shared" si="12"/>
        <v>49.2</v>
      </c>
      <c r="DP6" s="22">
        <f t="shared" si="12"/>
        <v>50.01</v>
      </c>
      <c r="DQ6" s="22">
        <f t="shared" si="12"/>
        <v>50.99</v>
      </c>
      <c r="DR6" s="21" t="str">
        <f>IF(DR7="","",IF(DR7="-","【-】","【"&amp;SUBSTITUTE(TEXT(DR7,"#,##0.00"),"-","△")&amp;"】"))</f>
        <v>【51.51】</v>
      </c>
      <c r="DS6" s="22">
        <f>IF(DS7="",NA(),DS7)</f>
        <v>7.65</v>
      </c>
      <c r="DT6" s="22">
        <f t="shared" ref="DT6:EB6" si="13">IF(DT7="",NA(),DT7)</f>
        <v>9.0500000000000007</v>
      </c>
      <c r="DU6" s="22">
        <f t="shared" si="13"/>
        <v>7.77</v>
      </c>
      <c r="DV6" s="22">
        <f t="shared" si="13"/>
        <v>8.9700000000000006</v>
      </c>
      <c r="DW6" s="22">
        <f t="shared" si="13"/>
        <v>11.99</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0.32</v>
      </c>
      <c r="EE6" s="22">
        <f t="shared" ref="EE6:EM6" si="14">IF(EE7="",NA(),EE7)</f>
        <v>0.1</v>
      </c>
      <c r="EF6" s="22">
        <f t="shared" si="14"/>
        <v>0.14000000000000001</v>
      </c>
      <c r="EG6" s="22">
        <f t="shared" si="14"/>
        <v>0.05</v>
      </c>
      <c r="EH6" s="22">
        <f t="shared" si="14"/>
        <v>0.23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302031</v>
      </c>
      <c r="D7" s="24">
        <v>46</v>
      </c>
      <c r="E7" s="24">
        <v>1</v>
      </c>
      <c r="F7" s="24">
        <v>0</v>
      </c>
      <c r="G7" s="24">
        <v>1</v>
      </c>
      <c r="H7" s="24" t="s">
        <v>93</v>
      </c>
      <c r="I7" s="24" t="s">
        <v>94</v>
      </c>
      <c r="J7" s="24" t="s">
        <v>95</v>
      </c>
      <c r="K7" s="24" t="s">
        <v>96</v>
      </c>
      <c r="L7" s="24" t="s">
        <v>97</v>
      </c>
      <c r="M7" s="24" t="s">
        <v>98</v>
      </c>
      <c r="N7" s="25" t="s">
        <v>99</v>
      </c>
      <c r="O7" s="25">
        <v>94.45</v>
      </c>
      <c r="P7" s="25">
        <v>98.57</v>
      </c>
      <c r="Q7" s="25">
        <v>3960</v>
      </c>
      <c r="R7" s="25">
        <v>60295</v>
      </c>
      <c r="S7" s="25">
        <v>130.55000000000001</v>
      </c>
      <c r="T7" s="25">
        <v>461.85</v>
      </c>
      <c r="U7" s="25">
        <v>59146</v>
      </c>
      <c r="V7" s="25">
        <v>61.09</v>
      </c>
      <c r="W7" s="25">
        <v>968.18</v>
      </c>
      <c r="X7" s="25">
        <v>104.13</v>
      </c>
      <c r="Y7" s="25">
        <v>108.41</v>
      </c>
      <c r="Z7" s="25">
        <v>114.47</v>
      </c>
      <c r="AA7" s="25">
        <v>108.08</v>
      </c>
      <c r="AB7" s="25">
        <v>109.29</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911.28</v>
      </c>
      <c r="AU7" s="25">
        <v>1163.1099999999999</v>
      </c>
      <c r="AV7" s="25">
        <v>1116.8499999999999</v>
      </c>
      <c r="AW7" s="25">
        <v>1256.23</v>
      </c>
      <c r="AX7" s="25">
        <v>1205.45</v>
      </c>
      <c r="AY7" s="25">
        <v>349.83</v>
      </c>
      <c r="AZ7" s="25">
        <v>360.86</v>
      </c>
      <c r="BA7" s="25">
        <v>350.79</v>
      </c>
      <c r="BB7" s="25">
        <v>354.57</v>
      </c>
      <c r="BC7" s="25">
        <v>357.74</v>
      </c>
      <c r="BD7" s="25">
        <v>252.29</v>
      </c>
      <c r="BE7" s="25">
        <v>168.94</v>
      </c>
      <c r="BF7" s="25">
        <v>156.88999999999999</v>
      </c>
      <c r="BG7" s="25">
        <v>131.5</v>
      </c>
      <c r="BH7" s="25">
        <v>129.38999999999999</v>
      </c>
      <c r="BI7" s="25">
        <v>107.96</v>
      </c>
      <c r="BJ7" s="25">
        <v>314.87</v>
      </c>
      <c r="BK7" s="25">
        <v>309.27999999999997</v>
      </c>
      <c r="BL7" s="25">
        <v>322.92</v>
      </c>
      <c r="BM7" s="25">
        <v>303.45999999999998</v>
      </c>
      <c r="BN7" s="25">
        <v>307.27999999999997</v>
      </c>
      <c r="BO7" s="25">
        <v>268.07</v>
      </c>
      <c r="BP7" s="25">
        <v>98.84</v>
      </c>
      <c r="BQ7" s="25">
        <v>102.12</v>
      </c>
      <c r="BR7" s="25">
        <v>112.78</v>
      </c>
      <c r="BS7" s="25">
        <v>102.61</v>
      </c>
      <c r="BT7" s="25">
        <v>102.93</v>
      </c>
      <c r="BU7" s="25">
        <v>103.54</v>
      </c>
      <c r="BV7" s="25">
        <v>103.32</v>
      </c>
      <c r="BW7" s="25">
        <v>100.85</v>
      </c>
      <c r="BX7" s="25">
        <v>103.79</v>
      </c>
      <c r="BY7" s="25">
        <v>98.3</v>
      </c>
      <c r="BZ7" s="25">
        <v>97.47</v>
      </c>
      <c r="CA7" s="25">
        <v>178.69</v>
      </c>
      <c r="CB7" s="25">
        <v>173.2</v>
      </c>
      <c r="CC7" s="25">
        <v>169.11</v>
      </c>
      <c r="CD7" s="25">
        <v>187.15</v>
      </c>
      <c r="CE7" s="25">
        <v>187.4</v>
      </c>
      <c r="CF7" s="25">
        <v>167.46</v>
      </c>
      <c r="CG7" s="25">
        <v>168.56</v>
      </c>
      <c r="CH7" s="25">
        <v>167.1</v>
      </c>
      <c r="CI7" s="25">
        <v>167.86</v>
      </c>
      <c r="CJ7" s="25">
        <v>173.68</v>
      </c>
      <c r="CK7" s="25">
        <v>174.75</v>
      </c>
      <c r="CL7" s="25">
        <v>37.54</v>
      </c>
      <c r="CM7" s="25">
        <v>36.159999999999997</v>
      </c>
      <c r="CN7" s="25">
        <v>37.54</v>
      </c>
      <c r="CO7" s="25">
        <v>44.18</v>
      </c>
      <c r="CP7" s="25">
        <v>44.51</v>
      </c>
      <c r="CQ7" s="25">
        <v>59.46</v>
      </c>
      <c r="CR7" s="25">
        <v>59.51</v>
      </c>
      <c r="CS7" s="25">
        <v>59.91</v>
      </c>
      <c r="CT7" s="25">
        <v>59.4</v>
      </c>
      <c r="CU7" s="25">
        <v>59.24</v>
      </c>
      <c r="CV7" s="25">
        <v>59.97</v>
      </c>
      <c r="CW7" s="25">
        <v>83.45</v>
      </c>
      <c r="CX7" s="25">
        <v>85.5</v>
      </c>
      <c r="CY7" s="25">
        <v>82.48</v>
      </c>
      <c r="CZ7" s="25">
        <v>76.89</v>
      </c>
      <c r="DA7" s="25">
        <v>80.92</v>
      </c>
      <c r="DB7" s="25">
        <v>87.41</v>
      </c>
      <c r="DC7" s="25">
        <v>87.08</v>
      </c>
      <c r="DD7" s="25">
        <v>87.26</v>
      </c>
      <c r="DE7" s="25">
        <v>87.57</v>
      </c>
      <c r="DF7" s="25">
        <v>87.26</v>
      </c>
      <c r="DG7" s="25">
        <v>89.76</v>
      </c>
      <c r="DH7" s="25">
        <v>48.47</v>
      </c>
      <c r="DI7" s="25">
        <v>50.16</v>
      </c>
      <c r="DJ7" s="25">
        <v>51.36</v>
      </c>
      <c r="DK7" s="25">
        <v>53.19</v>
      </c>
      <c r="DL7" s="25">
        <v>54.74</v>
      </c>
      <c r="DM7" s="25">
        <v>47.62</v>
      </c>
      <c r="DN7" s="25">
        <v>48.55</v>
      </c>
      <c r="DO7" s="25">
        <v>49.2</v>
      </c>
      <c r="DP7" s="25">
        <v>50.01</v>
      </c>
      <c r="DQ7" s="25">
        <v>50.99</v>
      </c>
      <c r="DR7" s="25">
        <v>51.51</v>
      </c>
      <c r="DS7" s="25">
        <v>7.65</v>
      </c>
      <c r="DT7" s="25">
        <v>9.0500000000000007</v>
      </c>
      <c r="DU7" s="25">
        <v>7.77</v>
      </c>
      <c r="DV7" s="25">
        <v>8.9700000000000006</v>
      </c>
      <c r="DW7" s="25">
        <v>11.99</v>
      </c>
      <c r="DX7" s="25">
        <v>16.27</v>
      </c>
      <c r="DY7" s="25">
        <v>17.11</v>
      </c>
      <c r="DZ7" s="25">
        <v>18.329999999999998</v>
      </c>
      <c r="EA7" s="25">
        <v>20.27</v>
      </c>
      <c r="EB7" s="25">
        <v>21.69</v>
      </c>
      <c r="EC7" s="25">
        <v>23.75</v>
      </c>
      <c r="ED7" s="25">
        <v>0.32</v>
      </c>
      <c r="EE7" s="25">
        <v>0.1</v>
      </c>
      <c r="EF7" s="25">
        <v>0.14000000000000001</v>
      </c>
      <c r="EG7" s="25">
        <v>0.05</v>
      </c>
      <c r="EH7" s="25">
        <v>0.23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2024-02-01T05:47:01Z</cp:lastPrinted>
  <dcterms:modified xsi:type="dcterms:W3CDTF">2024-02-01T05:47:20Z</dcterms:modified>
</cp:coreProperties>
</file>