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2102053\Desktop\経営比較分析表の分析等について\02_経営比較分析表（各団体分）\19_由良町\"/>
    </mc:Choice>
  </mc:AlternateContent>
  <xr:revisionPtr revIDLastSave="0" documentId="13_ncr:1_{E2AB7326-5649-4AE6-A0E4-9519E64C8992}" xr6:coauthVersionLast="36" xr6:coauthVersionMax="36" xr10:uidLastSave="{00000000-0000-0000-0000-000000000000}"/>
  <workbookProtection workbookAlgorithmName="SHA-512" workbookHashValue="E4TmL1tM/O9TVB4htvdMQwFfSOA7+Zq3mE/5FIvMHXt2JxYgcqpVVHS4BHq00z7KorVXDaWkzPaKw945en5vHQ==" workbookSaltValue="JM7iFQoLo8+i9+pMS+YjV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L8" i="4"/>
  <c r="P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<sst xmlns="http://schemas.openxmlformats.org/spreadsheetml/2006/main" count="236" uniqueCount="123">
  <si>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</si>
  <si>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</si>
  <si>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</si>
  <si>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</si>
  <si>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</si>
  <si>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</si>
  <si>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</si>
  <si>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</si>
  <si>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</si>
  <si>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</si>
  <si>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</si>
  <si>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</si>
  <si>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</si>
  <si>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</si>
  <si>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</si>
  <si>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</si>
  <si>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</si>
  <si>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</si>
  <si>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</si>
  <si>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</si>
  <si>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</si>
  <si>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</si>
  <si>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</si>
  <si>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</si>
  <si>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</si>
  <si>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</si>
  <si>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</si>
  <si>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</si>
  <si>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</si>
  <si>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</si>
  <si>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</si>
  <si>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</si>
  <si>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</si>
  <si>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</si>
  <si>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</si>
  <si>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</si>
  <si>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</si>
  <si>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</si>
  <si>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</si>
  <si>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</si>
  <si>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</si>
  <si>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</si>
  <si>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</si>
  <si>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</si>
  <si>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</si>
  <si>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</si>
  <si>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</si>
  <si>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</si>
  <si>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</si>
  <si>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</si>
  <si>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</si>
  <si>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</si>
  <si>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</si>
  <si>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</si>
  <si>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</si>
  <si>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</si>
  <si>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</si>
  <si>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</si>
  <si>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</si>
  <si>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</si>
  <si>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</si>
  <si>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</si>
  <si>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</si>
  <si>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</si>
  <si>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</si>
  <si>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</si>
  <si>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</si>
  <si>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</si>
  <si>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</si>
  <si>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</si>
  <si>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</si>
  <si>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</si>
  <si>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</si>
  <si>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</si>
  <si>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</si>
  <si>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</si>
  <si>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</si>
  <si>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</si>
  <si>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</si>
  <si>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</si>
  <si>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</si>
  <si>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</si>
  <si>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</si>
  <si>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</si>
  <si>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</si>
  <si>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</si>
  <si>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</si>
  <si>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</si>
  <si>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</si>
  <si>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</si>
  <si>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</si>
  <si>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</si>
  <si>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</si>
  <si>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</si>
  <si>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</si>
  <si>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</si>
  <si>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</si>
  <si>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</si>
  <si>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</si>
  <si>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</si>
  <si>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</si>
  <si>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</si>
  <si>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</si>
  <si>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</si>
  <si>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</si>
  <si>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</si>
  <si>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</si>
  <si>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</si>
  <si>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</si>
  <si>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</si>
  <si>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</si>
  <si>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</si>
  <si>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</si>
  <si>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</si>
  <si>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</si>
  <si>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</si>
  <si>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</si>
  <si>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</si>
  <si>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</si>
  <si>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</si>
  <si>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漁業集落排水施設は平成１１年以降整備し、全体計画６集落（５処理区）の施設整備を平成２８年度の供用開始をもって完了した。
　供用開始からの経過年数が短い集落が多く、接続率が低いため汚水処理源価が高くなっている。施設利用率及び水洗化率が増加途上であるため、全体として経費回収率が低く推移している。下水道への接続推進を実施し早期に水洗化率を向上し料金収入を増加させる必要がある。
　収益的収支比率は、一般会計からの繰入金により維持できており、また、企業債残高対事業規模比率では、企業債の償還金を全額一般会計繰入金に依存している状況のため０％となっている。</t>
    <phoneticPr fontId="4"/>
  </si>
  <si>
    <t>　管路施設は整備開始後２３年が経過しているが、管路施設の耐用年数が５０年であることから当面大規模な更新は必要無い。</t>
    <phoneticPr fontId="4"/>
  </si>
  <si>
    <t>　人口減少の影響で予想される使用料収入の減、将来訪れる施設の耐用年数経過による更新へ備えるため、水洗化率を向上させ使用料収入を増加させなければならない。
　また、事業計画時点からの人口減少が著しく、施設利用率が低く推移している。今後は、処理施設の統合等を実施し、経営改善を目指す必要がある。
　管理面では施設の点検を適切に行い、不良箇所は適宜修繕することにより大規模修繕とならないよう管理費の節減に努めたい。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</si>
</sst>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F6-4D48-9E79-283CE21302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F8F6-4D48-9E79-283CE21302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29.09</c:v>
                </c:pt>
                <c:pt idx="1">
                  <c:v>29.6</c:v>
                </c:pt>
                <c:pt idx="2">
                  <c:v>30.76</c:v>
                </c:pt>
                <c:pt idx="3">
                  <c:v>29.09</c:v>
                </c:pt>
                <c:pt idx="4">
                  <c:v>29.09</c:v>
                </c:pt>
              </c:numCache>
            </c:numRef>
          </c:val>
          <c:extLst>
            <c:ext xmlns:c16="http://schemas.microsoft.com/office/drawing/2014/chart" uri="{C3380CC4-5D6E-409C-BE32-E72D297353CC}">
              <c16:uniqueId val="{00000000-B8FF-4337-829D-73F9FF97D6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B8FF-4337-829D-73F9FF97D6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56.13</c:v>
                </c:pt>
                <c:pt idx="1">
                  <c:v>54.29</c:v>
                </c:pt>
                <c:pt idx="2">
                  <c:v>54.67</c:v>
                </c:pt>
                <c:pt idx="3">
                  <c:v>55.58</c:v>
                </c:pt>
                <c:pt idx="4">
                  <c:v>57.96</c:v>
                </c:pt>
              </c:numCache>
            </c:numRef>
          </c:val>
          <c:extLst>
            <c:ext xmlns:c16="http://schemas.microsoft.com/office/drawing/2014/chart" uri="{C3380CC4-5D6E-409C-BE32-E72D297353CC}">
              <c16:uniqueId val="{00000000-1FB4-419C-AD12-B8BDC417AA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1FB4-419C-AD12-B8BDC417AA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91.4</c:v>
                </c:pt>
                <c:pt idx="1">
                  <c:v>81.47</c:v>
                </c:pt>
                <c:pt idx="2">
                  <c:v>79.8</c:v>
                </c:pt>
                <c:pt idx="3">
                  <c:v>71.58</c:v>
                </c:pt>
                <c:pt idx="4">
                  <c:v>71.92</c:v>
                </c:pt>
              </c:numCache>
            </c:numRef>
          </c:val>
          <c:extLst>
            <c:ext xmlns:c16="http://schemas.microsoft.com/office/drawing/2014/chart" uri="{C3380CC4-5D6E-409C-BE32-E72D297353CC}">
              <c16:uniqueId val="{00000000-771B-4697-98D3-42F23BC288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1B-4697-98D3-42F23BC288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A1-45F9-B4CB-9088943D5B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1-45F9-B4CB-9088943D5B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8-40C3-8F09-3B35225FEE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8-40C3-8F09-3B35225FEE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1-4B65-B283-EB3C0F3C6D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1-4B65-B283-EB3C0F3C6D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9-4ACE-BC06-B621DC38B3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9-4ACE-BC06-B621DC38B3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F9-4B42-B55E-1B43DCDA64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AFF9-4B42-B55E-1B43DCDA64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19.66</c:v>
                </c:pt>
                <c:pt idx="1">
                  <c:v>22.01</c:v>
                </c:pt>
                <c:pt idx="2">
                  <c:v>23</c:v>
                </c:pt>
                <c:pt idx="3">
                  <c:v>18.82</c:v>
                </c:pt>
                <c:pt idx="4">
                  <c:v>18.2</c:v>
                </c:pt>
              </c:numCache>
            </c:numRef>
          </c:val>
          <c:extLst>
            <c:ext xmlns:c16="http://schemas.microsoft.com/office/drawing/2014/chart" uri="{C3380CC4-5D6E-409C-BE32-E72D297353CC}">
              <c16:uniqueId val="{00000000-7FF7-4F47-9647-FC8880BC56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7FF7-4F47-9647-FC8880BC56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892.67</c:v>
                </c:pt>
                <c:pt idx="1">
                  <c:v>856.46</c:v>
                </c:pt>
                <c:pt idx="2">
                  <c:v>826.79</c:v>
                </c:pt>
                <c:pt idx="3">
                  <c:v>1033.71</c:v>
                </c:pt>
                <c:pt idx="4">
                  <c:v>1086.1300000000001</c:v>
                </c:pt>
              </c:numCache>
            </c:numRef>
          </c:val>
          <c:extLst>
            <c:ext xmlns:c16="http://schemas.microsoft.com/office/drawing/2014/chart" uri="{C3380CC4-5D6E-409C-BE32-E72D297353CC}">
              <c16:uniqueId val="{00000000-D199-4117-A81F-EE4208E49E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D199-4117-A81F-EE4208E49E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14" sqref="B14:BJ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和歌山県　由良町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5430</v>
      </c>
      <c r="AM8" s="54"/>
      <c r="AN8" s="54"/>
      <c r="AO8" s="54"/>
      <c r="AP8" s="54"/>
      <c r="AQ8" s="54"/>
      <c r="AR8" s="54"/>
      <c r="AS8" s="54"/>
      <c r="AT8" s="53">
        <f>データ!T6</f>
        <v>30.93</v>
      </c>
      <c r="AU8" s="53"/>
      <c r="AV8" s="53"/>
      <c r="AW8" s="53"/>
      <c r="AX8" s="53"/>
      <c r="AY8" s="53"/>
      <c r="AZ8" s="53"/>
      <c r="BA8" s="53"/>
      <c r="BB8" s="53">
        <f>データ!U6</f>
        <v>175.56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27.13</v>
      </c>
      <c r="Q10" s="53"/>
      <c r="R10" s="53"/>
      <c r="S10" s="53"/>
      <c r="T10" s="53"/>
      <c r="U10" s="53"/>
      <c r="V10" s="53"/>
      <c r="W10" s="53">
        <f>データ!Q6</f>
        <v>106.46</v>
      </c>
      <c r="X10" s="53"/>
      <c r="Y10" s="53"/>
      <c r="Z10" s="53"/>
      <c r="AA10" s="53"/>
      <c r="AB10" s="53"/>
      <c r="AC10" s="53"/>
      <c r="AD10" s="54">
        <f>データ!R6</f>
        <v>3520</v>
      </c>
      <c r="AE10" s="54"/>
      <c r="AF10" s="54"/>
      <c r="AG10" s="54"/>
      <c r="AH10" s="54"/>
      <c r="AI10" s="54"/>
      <c r="AJ10" s="54"/>
      <c r="AK10" s="2"/>
      <c r="AL10" s="54">
        <f>データ!V6</f>
        <v>1463</v>
      </c>
      <c r="AM10" s="54"/>
      <c r="AN10" s="54"/>
      <c r="AO10" s="54"/>
      <c r="AP10" s="54"/>
      <c r="AQ10" s="54"/>
      <c r="AR10" s="54"/>
      <c r="AS10" s="54"/>
      <c r="AT10" s="53">
        <f>データ!W6</f>
        <v>0.69</v>
      </c>
      <c r="AU10" s="53"/>
      <c r="AV10" s="53"/>
      <c r="AW10" s="53"/>
      <c r="AX10" s="53"/>
      <c r="AY10" s="53"/>
      <c r="AZ10" s="53"/>
      <c r="BA10" s="53"/>
      <c r="BB10" s="53">
        <f>データ!X6</f>
        <v>2120.29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79"/>
      <c r="BN16" s="79"/>
      <c r="BO16" s="79"/>
      <c r="BP16" s="79"/>
      <c r="BQ16" s="79"/>
      <c r="BR16" s="79"/>
      <c r="BS16" s="79"/>
      <c r="BT16" s="79"/>
      <c r="BU16" s="79"/>
      <c r="BV16" s="79"/>
      <c r="BW16" s="79"/>
      <c r="BX16" s="79"/>
      <c r="BY16" s="7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79"/>
      <c r="BN47" s="79"/>
      <c r="BO47" s="79"/>
      <c r="BP47" s="79"/>
      <c r="BQ47" s="79"/>
      <c r="BR47" s="79"/>
      <c r="BS47" s="79"/>
      <c r="BT47" s="79"/>
      <c r="BU47" s="79"/>
      <c r="BV47" s="79"/>
      <c r="BW47" s="79"/>
      <c r="BX47" s="79"/>
      <c r="BY47" s="7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122</v>
      </c>
      <c r="BM66" s="79"/>
      <c r="BN66" s="79"/>
      <c r="BO66" s="79"/>
      <c r="BP66" s="79"/>
      <c r="BQ66" s="79"/>
      <c r="BR66" s="79"/>
      <c r="BS66" s="79"/>
      <c r="BT66" s="79"/>
      <c r="BU66" s="79"/>
      <c r="BV66" s="79"/>
      <c r="BW66" s="79"/>
      <c r="BX66" s="79"/>
      <c r="BY66" s="7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Qd4BGFKRe+Q1YzYWLRwgpk9oWQBwFYBrmXk5258t1eySVxhK3uyGEjTTHmeAtqyy4ivHxgMEKVjPWG7tZdHpfA==" saltValue="6v19ygjBTkLiynCoXxSw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303836</v>
      </c>
      <c r="D6" s="19">
        <f t="shared" si="3"/>
        <v>47</v>
      </c>
      <c r="E6" s="19">
        <f t="shared" si="3"/>
        <v>17</v>
      </c>
      <c r="F6" s="19">
        <f t="shared" si="3"/>
        <v>6</v>
      </c>
      <c r="G6" s="19">
        <f t="shared" si="3"/>
        <v>0</v>
      </c>
      <c r="H6" s="19" t="str">
        <f t="shared" si="3"/>
        <v>和歌山県　由良町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27.13</v>
      </c>
      <c r="Q6" s="20">
        <f t="shared" si="3"/>
        <v>106.46</v>
      </c>
      <c r="R6" s="20">
        <f t="shared" si="3"/>
        <v>3520</v>
      </c>
      <c r="S6" s="20">
        <f t="shared" si="3"/>
        <v>5430</v>
      </c>
      <c r="T6" s="20">
        <f t="shared" si="3"/>
        <v>30.93</v>
      </c>
      <c r="U6" s="20">
        <f t="shared" si="3"/>
        <v>175.56</v>
      </c>
      <c r="V6" s="20">
        <f t="shared" si="3"/>
        <v>1463</v>
      </c>
      <c r="W6" s="20">
        <f t="shared" si="3"/>
        <v>0.69</v>
      </c>
      <c r="X6" s="20">
        <f t="shared" si="3"/>
        <v>2120.29</v>
      </c>
      <c r="Y6" s="21">
        <f>IF(Y7="",NA(),Y7)</f>
        <v>91.4</v>
      </c>
      <c r="Z6" s="21">
        <f t="shared" ref="Z6:AH6" si="4">IF(Z7="",NA(),Z7)</f>
        <v>81.47</v>
      </c>
      <c r="AA6" s="21">
        <f t="shared" si="4"/>
        <v>79.8</v>
      </c>
      <c r="AB6" s="21">
        <f t="shared" si="4"/>
        <v>71.58</v>
      </c>
      <c r="AC6" s="21">
        <f t="shared" si="4"/>
        <v>71.92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19.66</v>
      </c>
      <c r="BR6" s="21">
        <f t="shared" ref="BR6:BZ6" si="8">IF(BR7="",NA(),BR7)</f>
        <v>22.01</v>
      </c>
      <c r="BS6" s="21">
        <f t="shared" si="8"/>
        <v>23</v>
      </c>
      <c r="BT6" s="21">
        <f t="shared" si="8"/>
        <v>18.82</v>
      </c>
      <c r="BU6" s="21">
        <f t="shared" si="8"/>
        <v>18.2</v>
      </c>
      <c r="BV6" s="21">
        <f t="shared" si="8"/>
        <v>45.81</v>
      </c>
      <c r="BW6" s="21">
        <f t="shared" si="8"/>
        <v>43.43</v>
      </c>
      <c r="BX6" s="21">
        <f t="shared" si="8"/>
        <v>41.41</v>
      </c>
      <c r="BY6" s="21">
        <f t="shared" si="8"/>
        <v>39.64</v>
      </c>
      <c r="BZ6" s="21">
        <f t="shared" si="8"/>
        <v>40</v>
      </c>
      <c r="CA6" s="20" t="str">
        <f>IF(CA7="","",IF(CA7="-","【-】","【"&amp;SUBSTITUTE(TEXT(CA7,"#,##0.00"),"-","△")&amp;"】"))</f>
        <v>【44.22】</v>
      </c>
      <c r="CB6" s="21">
        <f>IF(CB7="",NA(),CB7)</f>
        <v>892.67</v>
      </c>
      <c r="CC6" s="21">
        <f t="shared" ref="CC6:CK6" si="9">IF(CC7="",NA(),CC7)</f>
        <v>856.46</v>
      </c>
      <c r="CD6" s="21">
        <f t="shared" si="9"/>
        <v>826.79</v>
      </c>
      <c r="CE6" s="21">
        <f t="shared" si="9"/>
        <v>1033.71</v>
      </c>
      <c r="CF6" s="21">
        <f t="shared" si="9"/>
        <v>1086.1300000000001</v>
      </c>
      <c r="CG6" s="21">
        <f t="shared" si="9"/>
        <v>383.92</v>
      </c>
      <c r="CH6" s="21">
        <f t="shared" si="9"/>
        <v>400.44</v>
      </c>
      <c r="CI6" s="21">
        <f t="shared" si="9"/>
        <v>417.56</v>
      </c>
      <c r="CJ6" s="21">
        <f t="shared" si="9"/>
        <v>449.72</v>
      </c>
      <c r="CK6" s="21">
        <f t="shared" si="9"/>
        <v>437.27</v>
      </c>
      <c r="CL6" s="20" t="str">
        <f>IF(CL7="","",IF(CL7="-","【-】","【"&amp;SUBSTITUTE(TEXT(CL7,"#,##0.00"),"-","△")&amp;"】"))</f>
        <v>【392.85】</v>
      </c>
      <c r="CM6" s="21">
        <f>IF(CM7="",NA(),CM7)</f>
        <v>29.09</v>
      </c>
      <c r="CN6" s="21">
        <f t="shared" ref="CN6:CV6" si="10">IF(CN7="",NA(),CN7)</f>
        <v>29.6</v>
      </c>
      <c r="CO6" s="21">
        <f t="shared" si="10"/>
        <v>30.76</v>
      </c>
      <c r="CP6" s="21">
        <f t="shared" si="10"/>
        <v>29.09</v>
      </c>
      <c r="CQ6" s="21">
        <f t="shared" si="10"/>
        <v>29.09</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56.13</v>
      </c>
      <c r="CY6" s="21">
        <f t="shared" ref="CY6:DG6" si="11">IF(CY7="",NA(),CY7)</f>
        <v>54.29</v>
      </c>
      <c r="CZ6" s="21">
        <f t="shared" si="11"/>
        <v>54.67</v>
      </c>
      <c r="DA6" s="21">
        <f t="shared" si="11"/>
        <v>55.58</v>
      </c>
      <c r="DB6" s="21">
        <f t="shared" si="11"/>
        <v>57.96</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2">
      <c r="A7" s="14"/>
      <c r="B7" s="23">
        <v>2021</v>
      </c>
      <c r="C7" s="23">
        <v>303836</v>
      </c>
      <c r="D7" s="23">
        <v>47</v>
      </c>
      <c r="E7" s="23">
        <v>17</v>
      </c>
      <c r="F7" s="23">
        <v>6</v>
      </c>
      <c r="G7" s="23">
        <v>0</v>
      </c>
      <c r="H7" s="23" t="s">
        <v>99</v>
      </c>
      <c r="I7" s="23" t="s">
        <v>100</v>
      </c>
      <c r="J7" s="23" t="s">
        <v>101</v>
      </c>
      <c r="K7" s="23" t="s">
        <v>102</v>
      </c>
      <c r="L7" s="23" t="s">
        <v>103</v>
      </c>
      <c r="M7" s="23" t="s">
        <v>104</v>
      </c>
      <c r="N7" s="24" t="s">
        <v>105</v>
      </c>
      <c r="O7" s="24" t="s">
        <v>106</v>
      </c>
      <c r="P7" s="24">
        <v>27.13</v>
      </c>
      <c r="Q7" s="24">
        <v>106.46</v>
      </c>
      <c r="R7" s="24">
        <v>3520</v>
      </c>
      <c r="S7" s="24">
        <v>5430</v>
      </c>
      <c r="T7" s="24">
        <v>30.93</v>
      </c>
      <c r="U7" s="24">
        <v>175.56</v>
      </c>
      <c r="V7" s="24">
        <v>1463</v>
      </c>
      <c r="W7" s="24">
        <v>0.69</v>
      </c>
      <c r="X7" s="24">
        <v>2120.29</v>
      </c>
      <c r="Y7" s="24">
        <v>91.4</v>
      </c>
      <c r="Z7" s="24">
        <v>81.47</v>
      </c>
      <c r="AA7" s="24">
        <v>79.8</v>
      </c>
      <c r="AB7" s="24">
        <v>71.58</v>
      </c>
      <c r="AC7" s="24">
        <v>71.92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19.66</v>
      </c>
      <c r="BR7" s="24">
        <v>22.01</v>
      </c>
      <c r="BS7" s="24">
        <v>23</v>
      </c>
      <c r="BT7" s="24">
        <v>18.82</v>
      </c>
      <c r="BU7" s="24">
        <v>18.2</v>
      </c>
      <c r="BV7" s="24">
        <v>45.81</v>
      </c>
      <c r="BW7" s="24">
        <v>43.43</v>
      </c>
      <c r="BX7" s="24">
        <v>41.41</v>
      </c>
      <c r="BY7" s="24">
        <v>39.64</v>
      </c>
      <c r="BZ7" s="24">
        <v>40</v>
      </c>
      <c r="CA7" s="24">
        <v>44.22</v>
      </c>
      <c r="CB7" s="24">
        <v>892.67</v>
      </c>
      <c r="CC7" s="24">
        <v>856.46</v>
      </c>
      <c r="CD7" s="24">
        <v>826.79</v>
      </c>
      <c r="CE7" s="24">
        <v>1033.71</v>
      </c>
      <c r="CF7" s="24">
        <v>1086.1300000000001</v>
      </c>
      <c r="CG7" s="24">
        <v>383.92</v>
      </c>
      <c r="CH7" s="24">
        <v>400.44</v>
      </c>
      <c r="CI7" s="24">
        <v>417.56</v>
      </c>
      <c r="CJ7" s="24">
        <v>449.72</v>
      </c>
      <c r="CK7" s="24">
        <v>437.27</v>
      </c>
      <c r="CL7" s="24">
        <v>392.85</v>
      </c>
      <c r="CM7" s="24">
        <v>29.09</v>
      </c>
      <c r="CN7" s="24">
        <v>29.6</v>
      </c>
      <c r="CO7" s="24">
        <v>30.76</v>
      </c>
      <c r="CP7" s="24">
        <v>29.09</v>
      </c>
      <c r="CQ7" s="24">
        <v>29.09</v>
      </c>
      <c r="CR7" s="24">
        <v>33.21</v>
      </c>
      <c r="CS7" s="24">
        <v>32.229999999999997</v>
      </c>
      <c r="CT7" s="24">
        <v>32.479999999999997</v>
      </c>
      <c r="CU7" s="24">
        <v>30.19</v>
      </c>
      <c r="CV7" s="24">
        <v>28.77</v>
      </c>
      <c r="CW7" s="24">
        <v>32.229999999999997</v>
      </c>
      <c r="CX7" s="24">
        <v>56.13</v>
      </c>
      <c r="CY7" s="24">
        <v>54.29</v>
      </c>
      <c r="CZ7" s="24">
        <v>54.67</v>
      </c>
      <c r="DA7" s="24">
        <v>55.58</v>
      </c>
      <c r="DB7" s="24">
        <v>57.96</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2023-01-10T02:18:50Z</cp:lastPrinted>
  <dcterms:created xsi:type="dcterms:W3CDTF">2022-12-01T02:03:12Z</dcterms:created>
  <dcterms:modified xsi:type="dcterms:W3CDTF">2023-01-10T02:22:49Z</dcterms:modified>
  <cp:category/>
</cp:coreProperties>
</file>