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C:\Users\U2102053\Desktop\経営比較分析表の分析等について\02_経営比較分析表（各団体分）\19_由良町\由良町　経営比較分析表\"/>
    </mc:Choice>
  </mc:AlternateContent>
  <xr:revisionPtr revIDLastSave="0" documentId="8_{6BC1FCA7-5F18-4FDA-AEED-749263BCB631}" xr6:coauthVersionLast="36" xr6:coauthVersionMax="36" xr10:uidLastSave="{00000000-0000-0000-0000-000000000000}"/>
  <workbookProtection workbookAlgorithmName="SHA-512" workbookHashValue="qIGUe/LtUE35/Um82eAu1oGdgzBVjIv5w1uXVxigT6HrVh0ineEYYBxC1vjGFTpvRBEKc9sUpHmNF9tc9RZCJw==" workbookSaltValue="d5oCjvvxyxImyk/AjUkU6w==" workbookSpinCount="100000" lockStructure="1"/>
  <bookViews>
    <workbookView xWindow="0" yWindow="0" windowWidth="23040" windowHeight="903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R6" i="5"/>
  <c r="AD10" i="4" s="1"/>
  <c r="Q6" i="5"/>
  <c r="P6" i="5"/>
  <c r="P10" i="4" s="1"/>
  <c r="O6" i="5"/>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H86" i="4"/>
  <c r="E86" i="4"/>
  <c r="AT10" i="4"/>
  <c r="W10" i="4"/>
  <c r="I10" i="4"/>
  <c r="BB8" i="4"/>
  <c r="AT8" i="4"/>
  <c r="AL8" i="4"/>
  <c r="W8" i="4"/>
  <c r="P8" i="4"/>
  <c r="I8"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<sst xmlns="http://schemas.openxmlformats.org/spreadsheetml/2006/main" count="236" uniqueCount="118">
  <si>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</si>
  <si>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</si>
  <si>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</si>
  <si>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</si>
  <si>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</si>
  <si>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</si>
  <si>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</si>
  <si>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</si>
  <si>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</si>
  <si>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</si>
  <si>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</si>
  <si>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</si>
  <si>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</si>
  <si>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</si>
  <si>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</si>
  <si>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</si>
  <si>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</si>
  <si>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</si>
  <si>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</si>
  <si>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</si>
  <si>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</si>
  <si>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</si>
  <si>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</si>
  <si>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</si>
  <si>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</si>
  <si>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</si>
  <si>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</si>
  <si>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</si>
  <si>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</si>
  <si>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</si>
  <si>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</si>
  <si>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</si>
  <si>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</si>
  <si>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</si>
  <si>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</si>
  <si>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</si>
  <si>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</si>
  <si>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</si>
  <si>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</si>
  <si>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</si>
  <si>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</si>
  <si>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</si>
  <si>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</si>
  <si>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</si>
  <si>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</si>
  <si>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</si>
  <si>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</si>
  <si>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</si>
  <si>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</si>
  <si>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</si>
  <si>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</si>
  <si>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</si>
  <si>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</si>
  <si>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</si>
  <si>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</si>
  <si>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</si>
  <si>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</si>
  <si>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</si>
  <si>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</si>
  <si>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</si>
  <si>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</si>
  <si>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</si>
  <si>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</si>
  <si>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</si>
  <si>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</si>
  <si>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</si>
  <si>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</si>
  <si>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</si>
  <si>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</si>
  <si>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</si>
  <si>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</si>
  <si>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</si>
  <si>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</si>
  <si>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</si>
  <si>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</si>
  <si>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</si>
  <si>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</si>
  <si>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</si>
  <si>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</si>
  <si>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</si>
  <si>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</si>
  <si>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</si>
  <si>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</si>
  <si>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</si>
  <si>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</si>
  <si>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</si>
  <si>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</si>
  <si>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</si>
  <si>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</si>
  <si>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</si>
  <si>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</si>
  <si>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</si>
  <si>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</si>
  <si>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</si>
  <si>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</si>
  <si>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</si>
  <si>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</si>
  <si>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由良町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</si>
  <si>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</si>
  <si>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</si>
  <si>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</si>
  <si>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</si>
  <si>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</si>
  <si>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</si>
  <si>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</si>
  <si>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</si>
  <si>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</si>
  <si>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</si>
  <si>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</si>
  <si>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</si>
  <si>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</si>
  <si>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</si>
  <si>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</si>
  <si>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</si>
  <si>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</si>
  <si>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公共下水道事業は平成２０年以降面整備（管路整備）が完了した区域から随時供用開始している（整備率９５．４％）。
　当年度中は新たに一部区域（里・門前地区の一部）を供用開始した。経費回収率、汚水処理原価及び施設利用率が前年度と比べほぼ横這いに推移している。水洗化率は、供用開始した区域において、今後、水洗化が見込まれるため、水洗化率の向上が見込まれる。
　収益的収支比率は、一般会計からの繰入金により維持できており、また、企業債残高対事業規模比率では、企業債の償還金を全額一般会計繰入金に依存している状況のため０％となっている。</t>
    <phoneticPr fontId="4"/>
  </si>
  <si>
    <t>　管路施設は整備開始後１９年経過しているが、管路施設の耐用年数が５０年であることから当面大規模な更新は必要無い。</t>
    <phoneticPr fontId="4"/>
  </si>
  <si>
    <t>　平成３０年度末で特定環境保全公共下水道事業を当公共下水事業に統合し、処理場に係る管理経費を削減した。今後も維持管理費の削減、供用を開始した地域において、下水道への接続推進を実施し料金収入の増を図り、経費回収率及び汚水処理原価の改善など効率化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</si>
</sst>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C8-4241-8C30-F0086B27976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0.25</c:v>
                </c:pt>
                <c:pt idx="2">
                  <c:v>0.18</c:v>
                </c:pt>
                <c:pt idx="3">
                  <c:v>0.06</c:v>
                </c:pt>
                <c:pt idx="4" formatCode="#,##0.00;&quot;△&quot;#,##0.00">
                  <c:v>0</c:v>
                </c:pt>
              </c:numCache>
            </c:numRef>
          </c:val>
          <c:smooth val="0"/>
          <c:extLst>
            <c:ext xmlns:c16="http://schemas.microsoft.com/office/drawing/2014/chart" uri="{C3380CC4-5D6E-409C-BE32-E72D297353CC}">
              <c16:uniqueId val="{00000001-95C8-4241-8C30-F0086B27976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56.67</c:v>
                </c:pt>
                <c:pt idx="1">
                  <c:v>60.81</c:v>
                </c:pt>
                <c:pt idx="2">
                  <c:v>62.96</c:v>
                </c:pt>
                <c:pt idx="3">
                  <c:v>65.56</c:v>
                </c:pt>
                <c:pt idx="4">
                  <c:v>64.81</c:v>
                </c:pt>
              </c:numCache>
            </c:numRef>
          </c:val>
          <c:extLst>
            <c:ext xmlns:c16="http://schemas.microsoft.com/office/drawing/2014/chart" uri="{C3380CC4-5D6E-409C-BE32-E72D297353CC}">
              <c16:uniqueId val="{00000000-03BC-4AB7-90E6-1F43B28D0AA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c:v>
                </c:pt>
                <c:pt idx="1">
                  <c:v>45.44</c:v>
                </c:pt>
                <c:pt idx="2">
                  <c:v>47.28</c:v>
                </c:pt>
                <c:pt idx="3">
                  <c:v>44.83</c:v>
                </c:pt>
                <c:pt idx="4">
                  <c:v>48</c:v>
                </c:pt>
              </c:numCache>
            </c:numRef>
          </c:val>
          <c:smooth val="0"/>
          <c:extLst>
            <c:ext xmlns:c16="http://schemas.microsoft.com/office/drawing/2014/chart" uri="{C3380CC4-5D6E-409C-BE32-E72D297353CC}">
              <c16:uniqueId val="{00000001-03BC-4AB7-90E6-1F43B28D0AA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63.6</c:v>
                </c:pt>
                <c:pt idx="1">
                  <c:v>58.98</c:v>
                </c:pt>
                <c:pt idx="2">
                  <c:v>62.05</c:v>
                </c:pt>
                <c:pt idx="3">
                  <c:v>61.15</c:v>
                </c:pt>
                <c:pt idx="4">
                  <c:v>61.08</c:v>
                </c:pt>
              </c:numCache>
            </c:numRef>
          </c:val>
          <c:extLst>
            <c:ext xmlns:c16="http://schemas.microsoft.com/office/drawing/2014/chart" uri="{C3380CC4-5D6E-409C-BE32-E72D297353CC}">
              <c16:uniqueId val="{00000000-6B8E-4C6A-BE47-3C7600494FA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65.77</c:v>
                </c:pt>
                <c:pt idx="1">
                  <c:v>65.97</c:v>
                </c:pt>
                <c:pt idx="2">
                  <c:v>64.7</c:v>
                </c:pt>
                <c:pt idx="3">
                  <c:v>60.57</c:v>
                </c:pt>
                <c:pt idx="4">
                  <c:v>56.11</c:v>
                </c:pt>
              </c:numCache>
            </c:numRef>
          </c:val>
          <c:smooth val="0"/>
          <c:extLst>
            <c:ext xmlns:c16="http://schemas.microsoft.com/office/drawing/2014/chart" uri="{C3380CC4-5D6E-409C-BE32-E72D297353CC}">
              <c16:uniqueId val="{00000001-6B8E-4C6A-BE47-3C7600494FA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107.65</c:v>
                </c:pt>
                <c:pt idx="1">
                  <c:v>106.46</c:v>
                </c:pt>
                <c:pt idx="2">
                  <c:v>101.14</c:v>
                </c:pt>
                <c:pt idx="3">
                  <c:v>91.56</c:v>
                </c:pt>
                <c:pt idx="4">
                  <c:v>93.72</c:v>
                </c:pt>
              </c:numCache>
            </c:numRef>
          </c:val>
          <c:extLst>
            <c:ext xmlns:c16="http://schemas.microsoft.com/office/drawing/2014/chart" uri="{C3380CC4-5D6E-409C-BE32-E72D297353CC}">
              <c16:uniqueId val="{00000000-A16F-46FA-A22F-09B2D434CA9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6F-46FA-A22F-09B2D434CA9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5B-4A90-B7C8-8FFB40A6F5B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5B-4A90-B7C8-8FFB40A6F5B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C5-4757-8FEA-5E99F79250D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C5-4757-8FEA-5E99F79250D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F9-4AD6-B5E3-9A921D83D93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F9-4AD6-B5E3-9A921D83D93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B5-42E3-A019-EFE028E01D0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B5-42E3-A019-EFE028E01D0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7B-49BC-B6EB-B9F44845E98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876.19</c:v>
                </c:pt>
                <c:pt idx="1">
                  <c:v>722.53</c:v>
                </c:pt>
                <c:pt idx="2">
                  <c:v>933.3</c:v>
                </c:pt>
                <c:pt idx="3">
                  <c:v>1575.64</c:v>
                </c:pt>
                <c:pt idx="4">
                  <c:v>914.32</c:v>
                </c:pt>
              </c:numCache>
            </c:numRef>
          </c:val>
          <c:smooth val="0"/>
          <c:extLst>
            <c:ext xmlns:c16="http://schemas.microsoft.com/office/drawing/2014/chart" uri="{C3380CC4-5D6E-409C-BE32-E72D297353CC}">
              <c16:uniqueId val="{00000001-437B-49BC-B6EB-B9F44845E98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82.28</c:v>
                </c:pt>
                <c:pt idx="1">
                  <c:v>72.69</c:v>
                </c:pt>
                <c:pt idx="2">
                  <c:v>72.91</c:v>
                </c:pt>
                <c:pt idx="3">
                  <c:v>82.76</c:v>
                </c:pt>
                <c:pt idx="4">
                  <c:v>55.5</c:v>
                </c:pt>
              </c:numCache>
            </c:numRef>
          </c:val>
          <c:extLst>
            <c:ext xmlns:c16="http://schemas.microsoft.com/office/drawing/2014/chart" uri="{C3380CC4-5D6E-409C-BE32-E72D297353CC}">
              <c16:uniqueId val="{00000000-336C-42C2-AB30-B9BF64E0E7D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75.7</c:v>
                </c:pt>
                <c:pt idx="1">
                  <c:v>74.61</c:v>
                </c:pt>
                <c:pt idx="2">
                  <c:v>77.510000000000005</c:v>
                </c:pt>
                <c:pt idx="3">
                  <c:v>73.209999999999994</c:v>
                </c:pt>
                <c:pt idx="4">
                  <c:v>75.599999999999994</c:v>
                </c:pt>
              </c:numCache>
            </c:numRef>
          </c:val>
          <c:smooth val="0"/>
          <c:extLst>
            <c:ext xmlns:c16="http://schemas.microsoft.com/office/drawing/2014/chart" uri="{C3380CC4-5D6E-409C-BE32-E72D297353CC}">
              <c16:uniqueId val="{00000001-336C-42C2-AB30-B9BF64E0E7D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202.25</c:v>
                </c:pt>
                <c:pt idx="1">
                  <c:v>233.74</c:v>
                </c:pt>
                <c:pt idx="2">
                  <c:v>239.91</c:v>
                </c:pt>
                <c:pt idx="3">
                  <c:v>213.26</c:v>
                </c:pt>
                <c:pt idx="4">
                  <c:v>325.35000000000002</c:v>
                </c:pt>
              </c:numCache>
            </c:numRef>
          </c:val>
          <c:extLst>
            <c:ext xmlns:c16="http://schemas.microsoft.com/office/drawing/2014/chart" uri="{C3380CC4-5D6E-409C-BE32-E72D297353CC}">
              <c16:uniqueId val="{00000000-4FC4-4A76-9862-279E12E060D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230.04</c:v>
                </c:pt>
                <c:pt idx="1">
                  <c:v>233.5</c:v>
                </c:pt>
                <c:pt idx="2">
                  <c:v>221.95</c:v>
                </c:pt>
                <c:pt idx="3">
                  <c:v>229.52</c:v>
                </c:pt>
                <c:pt idx="4">
                  <c:v>211.98</c:v>
                </c:pt>
              </c:numCache>
            </c:numRef>
          </c:val>
          <c:smooth val="0"/>
          <c:extLst>
            <c:ext xmlns:c16="http://schemas.microsoft.com/office/drawing/2014/chart" uri="{C3380CC4-5D6E-409C-BE32-E72D297353CC}">
              <c16:uniqueId val="{00000001-4FC4-4A76-9862-279E12E060D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和歌山県　由良町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Cc3</v>
      </c>
      <c r="X8" s="65"/>
      <c r="Y8" s="65"/>
      <c r="Z8" s="65"/>
      <c r="AA8" s="65"/>
      <c r="AB8" s="65"/>
      <c r="AC8" s="65"/>
      <c r="AD8" s="66" t="str">
        <f>データ!$M$6</f>
        <v>非設置</v>
      </c>
      <c r="AE8" s="66"/>
      <c r="AF8" s="66"/>
      <c r="AG8" s="66"/>
      <c r="AH8" s="66"/>
      <c r="AI8" s="66"/>
      <c r="AJ8" s="66"/>
      <c r="AK8" s="3"/>
      <c r="AL8" s="54">
        <f>データ!S6</f>
        <v>5430</v>
      </c>
      <c r="AM8" s="54"/>
      <c r="AN8" s="54"/>
      <c r="AO8" s="54"/>
      <c r="AP8" s="54"/>
      <c r="AQ8" s="54"/>
      <c r="AR8" s="54"/>
      <c r="AS8" s="54"/>
      <c r="AT8" s="53">
        <f>データ!T6</f>
        <v>30.93</v>
      </c>
      <c r="AU8" s="53"/>
      <c r="AV8" s="53"/>
      <c r="AW8" s="53"/>
      <c r="AX8" s="53"/>
      <c r="AY8" s="53"/>
      <c r="AZ8" s="53"/>
      <c r="BA8" s="53"/>
      <c r="BB8" s="53">
        <f>データ!U6</f>
        <v>175.56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t="str">
        <f>データ!O6</f>
        <v>該当数値なし</v>
      </c>
      <c r="J10" s="53"/>
      <c r="K10" s="53"/>
      <c r="L10" s="53"/>
      <c r="M10" s="53"/>
      <c r="N10" s="53"/>
      <c r="O10" s="53"/>
      <c r="P10" s="53">
        <f>データ!P6</f>
        <v>68.55</v>
      </c>
      <c r="Q10" s="53"/>
      <c r="R10" s="53"/>
      <c r="S10" s="53"/>
      <c r="T10" s="53"/>
      <c r="U10" s="53"/>
      <c r="V10" s="53"/>
      <c r="W10" s="53">
        <f>データ!Q6</f>
        <v>96.62</v>
      </c>
      <c r="X10" s="53"/>
      <c r="Y10" s="53"/>
      <c r="Z10" s="53"/>
      <c r="AA10" s="53"/>
      <c r="AB10" s="53"/>
      <c r="AC10" s="53"/>
      <c r="AD10" s="54">
        <f>データ!R6</f>
        <v>3520</v>
      </c>
      <c r="AE10" s="54"/>
      <c r="AF10" s="54"/>
      <c r="AG10" s="54"/>
      <c r="AH10" s="54"/>
      <c r="AI10" s="54"/>
      <c r="AJ10" s="54"/>
      <c r="AK10" s="2"/>
      <c r="AL10" s="54">
        <f>データ!V6</f>
        <v>3697</v>
      </c>
      <c r="AM10" s="54"/>
      <c r="AN10" s="54"/>
      <c r="AO10" s="54"/>
      <c r="AP10" s="54"/>
      <c r="AQ10" s="54"/>
      <c r="AR10" s="54"/>
      <c r="AS10" s="54"/>
      <c r="AT10" s="53">
        <f>データ!W6</f>
        <v>1.26</v>
      </c>
      <c r="AU10" s="53"/>
      <c r="AV10" s="53"/>
      <c r="AW10" s="53"/>
      <c r="AX10" s="53"/>
      <c r="AY10" s="53"/>
      <c r="AZ10" s="53"/>
      <c r="BA10" s="53"/>
      <c r="BB10" s="53">
        <f>データ!X6</f>
        <v>2934.13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79"/>
      <c r="BN16" s="79"/>
      <c r="BO16" s="79"/>
      <c r="BP16" s="79"/>
      <c r="BQ16" s="79"/>
      <c r="BR16" s="79"/>
      <c r="BS16" s="79"/>
      <c r="BT16" s="79"/>
      <c r="BU16" s="79"/>
      <c r="BV16" s="79"/>
      <c r="BW16" s="79"/>
      <c r="BX16" s="79"/>
      <c r="BY16" s="7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79"/>
      <c r="BN47" s="79"/>
      <c r="BO47" s="79"/>
      <c r="BP47" s="79"/>
      <c r="BQ47" s="79"/>
      <c r="BR47" s="79"/>
      <c r="BS47" s="79"/>
      <c r="BT47" s="79"/>
      <c r="BU47" s="79"/>
      <c r="BV47" s="79"/>
      <c r="BW47" s="79"/>
      <c r="BX47" s="79"/>
      <c r="BY47" s="7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79"/>
      <c r="BN66" s="79"/>
      <c r="BO66" s="79"/>
      <c r="BP66" s="79"/>
      <c r="BQ66" s="79"/>
      <c r="BR66" s="79"/>
      <c r="BS66" s="79"/>
      <c r="BT66" s="79"/>
      <c r="BU66" s="79"/>
      <c r="BV66" s="79"/>
      <c r="BW66" s="79"/>
      <c r="BX66" s="79"/>
      <c r="BY66" s="7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43</v>
      </c>
      <c r="N86" s="12" t="s">
        <v>43</v>
      </c>
      <c r="O86" s="12" t="str">
        <f>データ!EO6</f>
        <v>【0.24】</v>
      </c>
    </row>
  </sheetData>
  <sheetProtection algorithmName="SHA-512" hashValue="gbV9rxbZ4Cb2Flfr/0VpemJ7hGI7WkXz9SPgFlLCg2g/R74kMOxeRO3RCtzi49fZp+3cEAVtiVacuVYaJAEkRg==" saltValue="4A8o9PUuXCIHDanITvU+Z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2021</v>
      </c>
      <c r="C6" s="19">
        <f t="shared" ref="C6:X6" si="3">C7</f>
        <v>303836</v>
      </c>
      <c r="D6" s="19">
        <f t="shared" si="3"/>
        <v>47</v>
      </c>
      <c r="E6" s="19">
        <f t="shared" si="3"/>
        <v>17</v>
      </c>
      <c r="F6" s="19">
        <f t="shared" si="3"/>
        <v>1</v>
      </c>
      <c r="G6" s="19">
        <f t="shared" si="3"/>
        <v>0</v>
      </c>
      <c r="H6" s="19" t="str">
        <f t="shared" si="3"/>
        <v>和歌山県　由良町</v>
      </c>
      <c r="I6" s="19" t="str">
        <f t="shared" si="3"/>
        <v>法非適用</v>
      </c>
      <c r="J6" s="19" t="str">
        <f t="shared" si="3"/>
        <v>下水道事業</v>
      </c>
      <c r="K6" s="19" t="str">
        <f t="shared" si="3"/>
        <v>公共下水道</v>
      </c>
      <c r="L6" s="19" t="str">
        <f t="shared" si="3"/>
        <v>Cc3</v>
      </c>
      <c r="M6" s="19" t="str">
        <f t="shared" si="3"/>
        <v>非設置</v>
      </c>
      <c r="N6" s="20" t="str">
        <f t="shared" si="3"/>
        <v>-</v>
      </c>
      <c r="O6" s="20" t="str">
        <f t="shared" si="3"/>
        <v>該当数値なし</v>
      </c>
      <c r="P6" s="20">
        <f t="shared" si="3"/>
        <v>68.55</v>
      </c>
      <c r="Q6" s="20">
        <f t="shared" si="3"/>
        <v>96.62</v>
      </c>
      <c r="R6" s="20">
        <f t="shared" si="3"/>
        <v>3520</v>
      </c>
      <c r="S6" s="20">
        <f t="shared" si="3"/>
        <v>5430</v>
      </c>
      <c r="T6" s="20">
        <f t="shared" si="3"/>
        <v>30.93</v>
      </c>
      <c r="U6" s="20">
        <f t="shared" si="3"/>
        <v>175.56</v>
      </c>
      <c r="V6" s="20">
        <f t="shared" si="3"/>
        <v>3697</v>
      </c>
      <c r="W6" s="20">
        <f t="shared" si="3"/>
        <v>1.26</v>
      </c>
      <c r="X6" s="20">
        <f t="shared" si="3"/>
        <v>2934.13</v>
      </c>
      <c r="Y6" s="21">
        <f>IF(Y7="",NA(),Y7)</f>
        <v>107.65</v>
      </c>
      <c r="Z6" s="21">
        <f t="shared" ref="Z6:AH6" si="4">IF(Z7="",NA(),Z7)</f>
        <v>106.46</v>
      </c>
      <c r="AA6" s="21">
        <f t="shared" si="4"/>
        <v>101.14</v>
      </c>
      <c r="AB6" s="21">
        <f t="shared" si="4"/>
        <v>91.56</v>
      </c>
      <c r="AC6" s="21">
        <f t="shared" si="4"/>
        <v>93.72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876.19</v>
      </c>
      <c r="BL6" s="21">
        <f t="shared" si="7"/>
        <v>722.53</v>
      </c>
      <c r="BM6" s="21">
        <f t="shared" si="7"/>
        <v>933.3</v>
      </c>
      <c r="BN6" s="21">
        <f t="shared" si="7"/>
        <v>1575.64</v>
      </c>
      <c r="BO6" s="21">
        <f t="shared" si="7"/>
        <v>914.32</v>
      </c>
      <c r="BP6" s="20" t="str">
        <f>IF(BP7="","",IF(BP7="-","【-】","【"&amp;SUBSTITUTE(TEXT(BP7,"#,##0.00"),"-","△")&amp;"】"))</f>
        <v>【669.11】</v>
      </c>
      <c r="BQ6" s="21">
        <f>IF(BQ7="",NA(),BQ7)</f>
        <v>82.28</v>
      </c>
      <c r="BR6" s="21">
        <f t="shared" ref="BR6:BZ6" si="8">IF(BR7="",NA(),BR7)</f>
        <v>72.69</v>
      </c>
      <c r="BS6" s="21">
        <f t="shared" si="8"/>
        <v>72.91</v>
      </c>
      <c r="BT6" s="21">
        <f t="shared" si="8"/>
        <v>82.76</v>
      </c>
      <c r="BU6" s="21">
        <f t="shared" si="8"/>
        <v>55.5</v>
      </c>
      <c r="BV6" s="21">
        <f t="shared" si="8"/>
        <v>75.7</v>
      </c>
      <c r="BW6" s="21">
        <f t="shared" si="8"/>
        <v>74.61</v>
      </c>
      <c r="BX6" s="21">
        <f t="shared" si="8"/>
        <v>77.510000000000005</v>
      </c>
      <c r="BY6" s="21">
        <f t="shared" si="8"/>
        <v>73.209999999999994</v>
      </c>
      <c r="BZ6" s="21">
        <f t="shared" si="8"/>
        <v>75.599999999999994</v>
      </c>
      <c r="CA6" s="20" t="str">
        <f>IF(CA7="","",IF(CA7="-","【-】","【"&amp;SUBSTITUTE(TEXT(CA7,"#,##0.00"),"-","△")&amp;"】"))</f>
        <v>【99.73】</v>
      </c>
      <c r="CB6" s="21">
        <f>IF(CB7="",NA(),CB7)</f>
        <v>202.25</v>
      </c>
      <c r="CC6" s="21">
        <f t="shared" ref="CC6:CK6" si="9">IF(CC7="",NA(),CC7)</f>
        <v>233.74</v>
      </c>
      <c r="CD6" s="21">
        <f t="shared" si="9"/>
        <v>239.91</v>
      </c>
      <c r="CE6" s="21">
        <f t="shared" si="9"/>
        <v>213.26</v>
      </c>
      <c r="CF6" s="21">
        <f t="shared" si="9"/>
        <v>325.35000000000002</v>
      </c>
      <c r="CG6" s="21">
        <f t="shared" si="9"/>
        <v>230.04</v>
      </c>
      <c r="CH6" s="21">
        <f t="shared" si="9"/>
        <v>233.5</v>
      </c>
      <c r="CI6" s="21">
        <f t="shared" si="9"/>
        <v>221.95</v>
      </c>
      <c r="CJ6" s="21">
        <f t="shared" si="9"/>
        <v>229.52</v>
      </c>
      <c r="CK6" s="21">
        <f t="shared" si="9"/>
        <v>211.98</v>
      </c>
      <c r="CL6" s="20" t="str">
        <f>IF(CL7="","",IF(CL7="-","【-】","【"&amp;SUBSTITUTE(TEXT(CL7,"#,##0.00"),"-","△")&amp;"】"))</f>
        <v>【134.98】</v>
      </c>
      <c r="CM6" s="21">
        <f>IF(CM7="",NA(),CM7)</f>
        <v>56.67</v>
      </c>
      <c r="CN6" s="21">
        <f t="shared" ref="CN6:CV6" si="10">IF(CN7="",NA(),CN7)</f>
        <v>60.81</v>
      </c>
      <c r="CO6" s="21">
        <f t="shared" si="10"/>
        <v>62.96</v>
      </c>
      <c r="CP6" s="21">
        <f t="shared" si="10"/>
        <v>65.56</v>
      </c>
      <c r="CQ6" s="21">
        <f t="shared" si="10"/>
        <v>64.81</v>
      </c>
      <c r="CR6" s="21">
        <f t="shared" si="10"/>
        <v>42.4</v>
      </c>
      <c r="CS6" s="21">
        <f t="shared" si="10"/>
        <v>45.44</v>
      </c>
      <c r="CT6" s="21">
        <f t="shared" si="10"/>
        <v>47.28</v>
      </c>
      <c r="CU6" s="21">
        <f t="shared" si="10"/>
        <v>44.83</v>
      </c>
      <c r="CV6" s="21">
        <f t="shared" si="10"/>
        <v>48</v>
      </c>
      <c r="CW6" s="20" t="str">
        <f>IF(CW7="","",IF(CW7="-","【-】","【"&amp;SUBSTITUTE(TEXT(CW7,"#,##0.00"),"-","△")&amp;"】"))</f>
        <v>【59.99】</v>
      </c>
      <c r="CX6" s="21">
        <f>IF(CX7="",NA(),CX7)</f>
        <v>63.6</v>
      </c>
      <c r="CY6" s="21">
        <f t="shared" ref="CY6:DG6" si="11">IF(CY7="",NA(),CY7)</f>
        <v>58.98</v>
      </c>
      <c r="CZ6" s="21">
        <f t="shared" si="11"/>
        <v>62.05</v>
      </c>
      <c r="DA6" s="21">
        <f t="shared" si="11"/>
        <v>61.15</v>
      </c>
      <c r="DB6" s="21">
        <f t="shared" si="11"/>
        <v>61.08</v>
      </c>
      <c r="DC6" s="21">
        <f t="shared" si="11"/>
        <v>65.77</v>
      </c>
      <c r="DD6" s="21">
        <f t="shared" si="11"/>
        <v>65.97</v>
      </c>
      <c r="DE6" s="21">
        <f t="shared" si="11"/>
        <v>64.7</v>
      </c>
      <c r="DF6" s="21">
        <f t="shared" si="11"/>
        <v>60.57</v>
      </c>
      <c r="DG6" s="21">
        <f t="shared" si="11"/>
        <v>56.11</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0.15</v>
      </c>
      <c r="EK6" s="21">
        <f t="shared" si="14"/>
        <v>0.25</v>
      </c>
      <c r="EL6" s="21">
        <f t="shared" si="14"/>
        <v>0.18</v>
      </c>
      <c r="EM6" s="21">
        <f t="shared" si="14"/>
        <v>0.06</v>
      </c>
      <c r="EN6" s="20">
        <f t="shared" si="14"/>
        <v>0</v>
      </c>
      <c r="EO6" s="20" t="str">
        <f>IF(EO7="","",IF(EO7="-","【-】","【"&amp;SUBSTITUTE(TEXT(EO7,"#,##0.00"),"-","△")&amp;"】"))</f>
        <v>【0.24】</v>
      </c>
    </row>
    <row r="7" spans="1:145" s="22" customFormat="1" x14ac:dyDescent="0.2">
      <c r="A7" s="14"/>
      <c r="B7" s="23">
        <v>2021</v>
      </c>
      <c r="C7" s="23">
        <v>303836</v>
      </c>
      <c r="D7" s="23">
        <v>47</v>
      </c>
      <c r="E7" s="23">
        <v>17</v>
      </c>
      <c r="F7" s="23">
        <v>1</v>
      </c>
      <c r="G7" s="23">
        <v>0</v>
      </c>
      <c r="H7" s="23" t="s">
        <v>97</v>
      </c>
      <c r="I7" s="23" t="s">
        <v>98</v>
      </c>
      <c r="J7" s="23" t="s">
        <v>99</v>
      </c>
      <c r="K7" s="23" t="s">
        <v>100</v>
      </c>
      <c r="L7" s="23" t="s">
        <v>101</v>
      </c>
      <c r="M7" s="23" t="s">
        <v>102</v>
      </c>
      <c r="N7" s="24" t="s">
        <v>103</v>
      </c>
      <c r="O7" s="24" t="s">
        <v>104</v>
      </c>
      <c r="P7" s="24">
        <v>68.55</v>
      </c>
      <c r="Q7" s="24">
        <v>96.62</v>
      </c>
      <c r="R7" s="24">
        <v>3520</v>
      </c>
      <c r="S7" s="24">
        <v>5430</v>
      </c>
      <c r="T7" s="24">
        <v>30.93</v>
      </c>
      <c r="U7" s="24">
        <v>175.56</v>
      </c>
      <c r="V7" s="24">
        <v>3697</v>
      </c>
      <c r="W7" s="24">
        <v>1.26</v>
      </c>
      <c r="X7" s="24">
        <v>2934.13</v>
      </c>
      <c r="Y7" s="24">
        <v>107.65</v>
      </c>
      <c r="Z7" s="24">
        <v>106.46</v>
      </c>
      <c r="AA7" s="24">
        <v>101.14</v>
      </c>
      <c r="AB7" s="24">
        <v>91.56</v>
      </c>
      <c r="AC7" s="24">
        <v>93.72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876.19</v>
      </c>
      <c r="BL7" s="24">
        <v>722.53</v>
      </c>
      <c r="BM7" s="24">
        <v>933.3</v>
      </c>
      <c r="BN7" s="24">
        <v>1575.64</v>
      </c>
      <c r="BO7" s="24">
        <v>914.32</v>
      </c>
      <c r="BP7" s="24">
        <v>669.11</v>
      </c>
      <c r="BQ7" s="24">
        <v>82.28</v>
      </c>
      <c r="BR7" s="24">
        <v>72.69</v>
      </c>
      <c r="BS7" s="24">
        <v>72.91</v>
      </c>
      <c r="BT7" s="24">
        <v>82.76</v>
      </c>
      <c r="BU7" s="24">
        <v>55.5</v>
      </c>
      <c r="BV7" s="24">
        <v>75.7</v>
      </c>
      <c r="BW7" s="24">
        <v>74.61</v>
      </c>
      <c r="BX7" s="24">
        <v>77.510000000000005</v>
      </c>
      <c r="BY7" s="24">
        <v>73.209999999999994</v>
      </c>
      <c r="BZ7" s="24">
        <v>75.599999999999994</v>
      </c>
      <c r="CA7" s="24">
        <v>99.73</v>
      </c>
      <c r="CB7" s="24">
        <v>202.25</v>
      </c>
      <c r="CC7" s="24">
        <v>233.74</v>
      </c>
      <c r="CD7" s="24">
        <v>239.91</v>
      </c>
      <c r="CE7" s="24">
        <v>213.26</v>
      </c>
      <c r="CF7" s="24">
        <v>325.35000000000002</v>
      </c>
      <c r="CG7" s="24">
        <v>230.04</v>
      </c>
      <c r="CH7" s="24">
        <v>233.5</v>
      </c>
      <c r="CI7" s="24">
        <v>221.95</v>
      </c>
      <c r="CJ7" s="24">
        <v>229.52</v>
      </c>
      <c r="CK7" s="24">
        <v>211.98</v>
      </c>
      <c r="CL7" s="24">
        <v>134.97999999999999</v>
      </c>
      <c r="CM7" s="24">
        <v>56.67</v>
      </c>
      <c r="CN7" s="24">
        <v>60.81</v>
      </c>
      <c r="CO7" s="24">
        <v>62.96</v>
      </c>
      <c r="CP7" s="24">
        <v>65.56</v>
      </c>
      <c r="CQ7" s="24">
        <v>64.81</v>
      </c>
      <c r="CR7" s="24">
        <v>42.4</v>
      </c>
      <c r="CS7" s="24">
        <v>45.44</v>
      </c>
      <c r="CT7" s="24">
        <v>47.28</v>
      </c>
      <c r="CU7" s="24">
        <v>44.83</v>
      </c>
      <c r="CV7" s="24">
        <v>48</v>
      </c>
      <c r="CW7" s="24">
        <v>59.99</v>
      </c>
      <c r="CX7" s="24">
        <v>63.6</v>
      </c>
      <c r="CY7" s="24">
        <v>58.98</v>
      </c>
      <c r="CZ7" s="24">
        <v>62.05</v>
      </c>
      <c r="DA7" s="24">
        <v>61.15</v>
      </c>
      <c r="DB7" s="24">
        <v>61.08</v>
      </c>
      <c r="DC7" s="24">
        <v>65.77</v>
      </c>
      <c r="DD7" s="24">
        <v>65.97</v>
      </c>
      <c r="DE7" s="24">
        <v>64.7</v>
      </c>
      <c r="DF7" s="24">
        <v>60.57</v>
      </c>
      <c r="DG7" s="24">
        <v>56.11</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0.25</v>
      </c>
      <c r="EL7" s="24">
        <v>0.18</v>
      </c>
      <c r="EM7" s="24">
        <v>0.06</v>
      </c>
      <c r="EN7" s="24">
        <v>0</v>
      </c>
      <c r="EO7" s="24">
        <v>0.24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110</v>
      </c>
    </row>
    <row r="12" spans="1:145" x14ac:dyDescent="0.2">
      <c r="B12">
        <v>1</v>
      </c>
      <c r="C12">
        <v>1</v>
      </c>
      <c r="D12">
        <v>1</v>
      </c>
      <c r="E12">
        <v>2</v>
      </c>
      <c r="F12">
        <v>3</v>
      </c>
      <c r="G12" t="s">
        <v>111</v>
      </c>
    </row>
    <row r="13" spans="1:145" x14ac:dyDescent="0.2">
      <c r="B13" t="s">
        <v>112</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U2102053</dc:creator>
  <cp:lastModifiedBy>Administrator</cp:lastModifiedBy>
  <dcterms:created xsi:type="dcterms:W3CDTF">2023-01-17T23:41:07Z</dcterms:created>
  <dcterms:modified xsi:type="dcterms:W3CDTF">2023-01-17T23:41:07Z</dcterms:modified>
</cp:coreProperties>
</file>