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108\Desktop\230106 【R5.2.3〆切】公営企業に係る経営比較分析表の分析等について（依頼）\02 回答\"/>
    </mc:Choice>
  </mc:AlternateContent>
  <xr:revisionPtr revIDLastSave="0" documentId="13_ncr:1_{E3B46890-F247-4ED5-AB02-9BA31F7FE373}" xr6:coauthVersionLast="36" xr6:coauthVersionMax="36" xr10:uidLastSave="{00000000-0000-0000-0000-000000000000}"/>
  <workbookProtection workbookAlgorithmName="SHA-512" workbookHashValue="bJk8pKVf/HIbeeNgXeXi4ShLmzvwbMs8MilUJyBp8q9FSwUyZNHGqaJafaN+pDlrMwk0XoTbxD94yhxVp7Bj6A==" workbookSaltValue="UFFNASworSA7AP+fxD8PAQ==" workbookSpinCount="100000" lockStructure="1"/>
  <bookViews>
    <workbookView xWindow="0" yWindow="0" windowWidth="19200" windowHeight="11295" xr2:uid="{00000000-000D-0000-FFFF-FFFF00000000}"/>
  </bookViews>
  <sheets>
    <sheet name="法非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<sst xmlns="http://schemas.openxmlformats.org/spreadsheetml/2006/main" count="236" uniqueCount="120">
  <si>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</si>
  <si>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</si>
  <si>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</si>
  <si>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</si>
  <si>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</si>
  <si>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</si>
  <si>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</si>
  <si>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</si>
  <si>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</si>
  <si>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</si>
  <si>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</si>
  <si>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</si>
  <si>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</si>
  <si>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</si>
  <si>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</si>
  <si>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</si>
  <si>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</si>
  <si>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</si>
  <si>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</si>
  <si>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</si>
  <si>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</si>
  <si>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</si>
  <si>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</si>
  <si>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</si>
  <si>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</si>
  <si>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</si>
  <si>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</si>
  <si>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</si>
  <si>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</si>
  <si>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</si>
  <si>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</si>
  <si>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</si>
  <si>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</si>
  <si>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</si>
  <si>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</si>
  <si>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</si>
  <si>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</si>
  <si>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</si>
  <si>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</si>
  <si>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</si>
  <si>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</si>
  <si>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</si>
  <si>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</si>
  <si>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</si>
  <si>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</si>
  <si>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</si>
  <si>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</si>
  <si>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</si>
  <si>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</si>
  <si>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</si>
  <si>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</si>
  <si>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</si>
  <si>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</si>
  <si>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</si>
  <si>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</si>
  <si>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</si>
  <si>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</si>
  <si>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</si>
  <si>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</si>
  <si>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</si>
  <si>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</si>
  <si>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</si>
  <si>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</si>
  <si>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</si>
  <si>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</si>
  <si>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</si>
  <si>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</si>
  <si>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</si>
  <si>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</si>
  <si>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</si>
  <si>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</si>
  <si>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</si>
  <si>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</si>
  <si>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</si>
  <si>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</si>
  <si>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</si>
  <si>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</si>
  <si>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</si>
  <si>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</si>
  <si>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</si>
  <si>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</si>
  <si>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</si>
  <si>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</si>
  <si>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</si>
  <si>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</si>
  <si>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</si>
  <si>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</si>
  <si>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</si>
  <si>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</si>
  <si>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</si>
  <si>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</si>
  <si>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</si>
  <si>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</si>
  <si>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</si>
  <si>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</si>
  <si>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</si>
  <si>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</si>
  <si>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</si>
  <si>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</si>
  <si>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</si>
  <si>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</si>
  <si>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</si>
  <si>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</si>
  <si>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</si>
  <si>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</si>
  <si>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</si>
  <si>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</si>
  <si>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</si>
  <si>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</si>
  <si>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</si>
  <si>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</si>
  <si>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</si>
  <si>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</si>
  <si>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</si>
  <si>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</si>
  <si>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</si>
  <si>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</si>
  <si>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供用開始から19年が経過し、グラフの推移を見ると、①収益的収支比率は、99.57％で100％を切っている。⑤経費回収率は、53.85％で昨年より8.37％減少しており、収入である使用料金のみで賄えてはなく、一般会計の繰入金に大きく依存しているのが現状である。⑥汚水処理原価は類似団体施設と比べ低くなっている。
　また、⑦施設利用率は、類似団体施設の平均値より高い水準になっているが、利用率が約40％代で推移しており、今後は、接続促進の普及・啓発活動を行い施設利用率の向上を図っていくとともに、維持管理の抑制など一層のコスト削減により経営の健全化を図っていく必要がある。</t>
    <rPh sb="49" eb="50">
      <t>キ</t>
    </rPh>
    <rPh sb="70" eb="72">
      <t>サクネン</t>
    </rPh>
    <rPh sb="79" eb="81">
      <t>ゲンショウ</t>
    </rPh>
    <rPh sb="148" eb="149">
      <t>ヒク</t>
    </rPh>
    <rPh sb="173" eb="175">
      <t>シセツ</t>
    </rPh>
    <phoneticPr fontId="15"/>
  </si>
  <si>
    <t xml:space="preserve">  供用開始から19年が経過しており、管路等の施設はまだ老朽化に至っていないものの、今後、維持費や更新費用等が増加することが予想されるため、施設の長寿命化を図るため、機能保全計画に基づき、大輝規模な施設等の機能保全工事（更新）を実施している。</t>
    <rPh sb="70" eb="72">
      <t>シセツ</t>
    </rPh>
    <rPh sb="73" eb="77">
      <t>チョウジュミョウカ</t>
    </rPh>
    <rPh sb="78" eb="79">
      <t>ハカ</t>
    </rPh>
    <rPh sb="94" eb="98">
      <t>ダイキキボ</t>
    </rPh>
    <rPh sb="103" eb="105">
      <t>キノウ</t>
    </rPh>
    <rPh sb="105" eb="107">
      <t>ホゼン</t>
    </rPh>
    <rPh sb="107" eb="109">
      <t>コウジモト</t>
    </rPh>
    <phoneticPr fontId="15"/>
  </si>
  <si>
    <t xml:space="preserve">  汚水処理費に係る費用を使用料のみで賄えない状態が続いているのが実情である。また施設の老朽化が進んでおり、将来的には、維持費や更新費用等が増加することが見込まれることから、施設の長寿命化を図るために、現在、更新工事をしているが、今後は財政計画を見直し、適正な使用料の収入の確保と汚水処理費等を削減することにより、健全な経営努力をしていく必要がある。また、令和5年度から経営成績や財政状態をより評価・判断するために、公営企業会計を適用する。</t>
    <rPh sb="41" eb="43">
      <t>シセツ</t>
    </rPh>
    <rPh sb="44" eb="47">
      <t>ロウキュウカ</t>
    </rPh>
    <rPh sb="48" eb="49">
      <t>スス</t>
    </rPh>
    <rPh sb="87" eb="89">
      <t>シセツ</t>
    </rPh>
    <rPh sb="90" eb="94">
      <t>チョウジュミョウカ</t>
    </rPh>
    <rPh sb="95" eb="96">
      <t>ハカ</t>
    </rPh>
    <rPh sb="101" eb="103">
      <t>ゲンザイ</t>
    </rPh>
    <rPh sb="104" eb="108">
      <t>コウシンコウジ</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</si>
</sst>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91-412D-A085-010CBC3A929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A191-412D-A085-010CBC3A929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42.73</c:v>
                </c:pt>
                <c:pt idx="1">
                  <c:v>40.64</c:v>
                </c:pt>
                <c:pt idx="2">
                  <c:v>40.76</c:v>
                </c:pt>
                <c:pt idx="3">
                  <c:v>40.15</c:v>
                </c:pt>
                <c:pt idx="4">
                  <c:v>39.409999999999997</c:v>
                </c:pt>
              </c:numCache>
            </c:numRef>
          </c:val>
          <c:extLst>
            <c:ext xmlns:c16="http://schemas.microsoft.com/office/drawing/2014/chart" uri="{C3380CC4-5D6E-409C-BE32-E72D297353CC}">
              <c16:uniqueId val="{00000000-B7B5-43CA-ADDA-8C81EA56E46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B7B5-43CA-ADDA-8C81EA56E46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c:v>
                </c:pt>
                <c:pt idx="1">
                  <c:v>98.25</c:v>
                </c:pt>
                <c:pt idx="2">
                  <c:v>98.27</c:v>
                </c:pt>
                <c:pt idx="3">
                  <c:v>98.21</c:v>
                </c:pt>
                <c:pt idx="4">
                  <c:v>96.81</c:v>
                </c:pt>
              </c:numCache>
            </c:numRef>
          </c:val>
          <c:extLst>
            <c:ext xmlns:c16="http://schemas.microsoft.com/office/drawing/2014/chart" uri="{C3380CC4-5D6E-409C-BE32-E72D297353CC}">
              <c16:uniqueId val="{00000000-629F-4A1C-AD2F-94161ACB23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629F-4A1C-AD2F-94161ACB23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95.91</c:v>
                </c:pt>
                <c:pt idx="1">
                  <c:v>88.69</c:v>
                </c:pt>
                <c:pt idx="2">
                  <c:v>105.61</c:v>
                </c:pt>
                <c:pt idx="3">
                  <c:v>100.58</c:v>
                </c:pt>
                <c:pt idx="4">
                  <c:v>99.57</c:v>
                </c:pt>
              </c:numCache>
            </c:numRef>
          </c:val>
          <c:extLst>
            <c:ext xmlns:c16="http://schemas.microsoft.com/office/drawing/2014/chart" uri="{C3380CC4-5D6E-409C-BE32-E72D297353CC}">
              <c16:uniqueId val="{00000000-C6A5-408D-9B50-A9EE8CE894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A5-408D-9B50-A9EE8CE894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B8-4DA9-A7F0-199812ABE4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B8-4DA9-A7F0-199812ABE4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CF-4A79-9B05-8404D37510D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CF-4A79-9B05-8404D37510D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43-4BC7-876E-E71F920EB74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43-4BC7-876E-E71F920EB74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5F-4294-9F53-A0DFA81083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5F-4294-9F53-A0DFA81083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EC-4230-A105-1D56A085B6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E7EC-4230-A105-1D56A085B6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51.72</c:v>
                </c:pt>
                <c:pt idx="1">
                  <c:v>39.07</c:v>
                </c:pt>
                <c:pt idx="2">
                  <c:v>57.56</c:v>
                </c:pt>
                <c:pt idx="3">
                  <c:v>62.22</c:v>
                </c:pt>
                <c:pt idx="4">
                  <c:v>53.85</c:v>
                </c:pt>
              </c:numCache>
            </c:numRef>
          </c:val>
          <c:extLst>
            <c:ext xmlns:c16="http://schemas.microsoft.com/office/drawing/2014/chart" uri="{C3380CC4-5D6E-409C-BE32-E72D297353CC}">
              <c16:uniqueId val="{00000000-7012-44E5-823E-F9DAFC0BD19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7012-44E5-823E-F9DAFC0BD19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416.81</c:v>
                </c:pt>
                <c:pt idx="1">
                  <c:v>551.6</c:v>
                </c:pt>
                <c:pt idx="2">
                  <c:v>374.42</c:v>
                </c:pt>
                <c:pt idx="3">
                  <c:v>346.35</c:v>
                </c:pt>
                <c:pt idx="4">
                  <c:v>400.14</c:v>
                </c:pt>
              </c:numCache>
            </c:numRef>
          </c:val>
          <c:extLst>
            <c:ext xmlns:c16="http://schemas.microsoft.com/office/drawing/2014/chart" uri="{C3380CC4-5D6E-409C-BE32-E72D297353CC}">
              <c16:uniqueId val="{00000000-36A6-4F77-8E18-76330B7D6C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36A6-4F77-8E18-76330B7D6C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日高町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7959</v>
      </c>
      <c r="AM8" s="46"/>
      <c r="AN8" s="46"/>
      <c r="AO8" s="46"/>
      <c r="AP8" s="46"/>
      <c r="AQ8" s="46"/>
      <c r="AR8" s="46"/>
      <c r="AS8" s="46"/>
      <c r="AT8" s="45">
        <f>データ!T6</f>
        <v>46.21</v>
      </c>
      <c r="AU8" s="45"/>
      <c r="AV8" s="45"/>
      <c r="AW8" s="45"/>
      <c r="AX8" s="45"/>
      <c r="AY8" s="45"/>
      <c r="AZ8" s="45"/>
      <c r="BA8" s="45"/>
      <c r="BB8" s="45">
        <f>データ!U6</f>
        <v>172.24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11.07</v>
      </c>
      <c r="Q10" s="45"/>
      <c r="R10" s="45"/>
      <c r="S10" s="45"/>
      <c r="T10" s="45"/>
      <c r="U10" s="45"/>
      <c r="V10" s="45"/>
      <c r="W10" s="45">
        <f>データ!Q6</f>
        <v>100</v>
      </c>
      <c r="X10" s="45"/>
      <c r="Y10" s="45"/>
      <c r="Z10" s="45"/>
      <c r="AA10" s="45"/>
      <c r="AB10" s="45"/>
      <c r="AC10" s="45"/>
      <c r="AD10" s="46">
        <f>データ!R6</f>
        <v>4310</v>
      </c>
      <c r="AE10" s="46"/>
      <c r="AF10" s="46"/>
      <c r="AG10" s="46"/>
      <c r="AH10" s="46"/>
      <c r="AI10" s="46"/>
      <c r="AJ10" s="46"/>
      <c r="AK10" s="2"/>
      <c r="AL10" s="46">
        <f>データ!V6</f>
        <v>878</v>
      </c>
      <c r="AM10" s="46"/>
      <c r="AN10" s="46"/>
      <c r="AO10" s="46"/>
      <c r="AP10" s="46"/>
      <c r="AQ10" s="46"/>
      <c r="AR10" s="46"/>
      <c r="AS10" s="46"/>
      <c r="AT10" s="45">
        <f>データ!W6</f>
        <v>0.25</v>
      </c>
      <c r="AU10" s="45"/>
      <c r="AV10" s="45"/>
      <c r="AW10" s="45"/>
      <c r="AX10" s="45"/>
      <c r="AY10" s="45"/>
      <c r="AZ10" s="45"/>
      <c r="BA10" s="45"/>
      <c r="BB10" s="45">
        <f>データ!X6</f>
        <v>3512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43</v>
      </c>
      <c r="N86" s="12" t="s">
        <v>43</v>
      </c>
      <c r="O86" s="12" t="str">
        <f>データ!EO6</f>
        <v>【0.01】</v>
      </c>
    </row>
  </sheetData>
  <sheetProtection algorithmName="SHA-512" hashValue="i3QhVSRWio6j9LsuixLG8W2mcW96IaGUtKM+Ct3t0USAFQx+bAscP4oUO9JgL37SsaiLSiTaZ2+q6vvkAlIM9w==" saltValue="vw/pjSXBPn/o9Bo4BtZ6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303828</v>
      </c>
      <c r="D6" s="19">
        <f t="shared" si="3"/>
        <v>47</v>
      </c>
      <c r="E6" s="19">
        <f t="shared" si="3"/>
        <v>17</v>
      </c>
      <c r="F6" s="19">
        <f t="shared" si="3"/>
        <v>6</v>
      </c>
      <c r="G6" s="19">
        <f t="shared" si="3"/>
        <v>0</v>
      </c>
      <c r="H6" s="19" t="str">
        <f t="shared" si="3"/>
        <v>和歌山県　日高町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11.07</v>
      </c>
      <c r="Q6" s="20">
        <f t="shared" si="3"/>
        <v>100</v>
      </c>
      <c r="R6" s="20">
        <f t="shared" si="3"/>
        <v>4310</v>
      </c>
      <c r="S6" s="20">
        <f t="shared" si="3"/>
        <v>7959</v>
      </c>
      <c r="T6" s="20">
        <f t="shared" si="3"/>
        <v>46.21</v>
      </c>
      <c r="U6" s="20">
        <f t="shared" si="3"/>
        <v>172.24</v>
      </c>
      <c r="V6" s="20">
        <f t="shared" si="3"/>
        <v>878</v>
      </c>
      <c r="W6" s="20">
        <f t="shared" si="3"/>
        <v>0.25</v>
      </c>
      <c r="X6" s="20">
        <f t="shared" si="3"/>
        <v>3512</v>
      </c>
      <c r="Y6" s="21">
        <f>IF(Y7="",NA(),Y7)</f>
        <v>95.91</v>
      </c>
      <c r="Z6" s="21">
        <f t="shared" ref="Z6:AH6" si="4">IF(Z7="",NA(),Z7)</f>
        <v>88.69</v>
      </c>
      <c r="AA6" s="21">
        <f t="shared" si="4"/>
        <v>105.61</v>
      </c>
      <c r="AB6" s="21">
        <f t="shared" si="4"/>
        <v>100.58</v>
      </c>
      <c r="AC6" s="21">
        <f t="shared" si="4"/>
        <v>99.57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51.72</v>
      </c>
      <c r="BR6" s="21">
        <f t="shared" ref="BR6:BZ6" si="8">IF(BR7="",NA(),BR7)</f>
        <v>39.07</v>
      </c>
      <c r="BS6" s="21">
        <f t="shared" si="8"/>
        <v>57.56</v>
      </c>
      <c r="BT6" s="21">
        <f t="shared" si="8"/>
        <v>62.22</v>
      </c>
      <c r="BU6" s="21">
        <f t="shared" si="8"/>
        <v>53.85</v>
      </c>
      <c r="BV6" s="21">
        <f t="shared" si="8"/>
        <v>45.81</v>
      </c>
      <c r="BW6" s="21">
        <f t="shared" si="8"/>
        <v>43.43</v>
      </c>
      <c r="BX6" s="21">
        <f t="shared" si="8"/>
        <v>41.41</v>
      </c>
      <c r="BY6" s="21">
        <f t="shared" si="8"/>
        <v>39.64</v>
      </c>
      <c r="BZ6" s="21">
        <f t="shared" si="8"/>
        <v>40</v>
      </c>
      <c r="CA6" s="20" t="str">
        <f>IF(CA7="","",IF(CA7="-","【-】","【"&amp;SUBSTITUTE(TEXT(CA7,"#,##0.00"),"-","△")&amp;"】"))</f>
        <v>【44.22】</v>
      </c>
      <c r="CB6" s="21">
        <f>IF(CB7="",NA(),CB7)</f>
        <v>416.81</v>
      </c>
      <c r="CC6" s="21">
        <f t="shared" ref="CC6:CK6" si="9">IF(CC7="",NA(),CC7)</f>
        <v>551.6</v>
      </c>
      <c r="CD6" s="21">
        <f t="shared" si="9"/>
        <v>374.42</v>
      </c>
      <c r="CE6" s="21">
        <f t="shared" si="9"/>
        <v>346.35</v>
      </c>
      <c r="CF6" s="21">
        <f t="shared" si="9"/>
        <v>400.14</v>
      </c>
      <c r="CG6" s="21">
        <f t="shared" si="9"/>
        <v>383.92</v>
      </c>
      <c r="CH6" s="21">
        <f t="shared" si="9"/>
        <v>400.44</v>
      </c>
      <c r="CI6" s="21">
        <f t="shared" si="9"/>
        <v>417.56</v>
      </c>
      <c r="CJ6" s="21">
        <f t="shared" si="9"/>
        <v>449.72</v>
      </c>
      <c r="CK6" s="21">
        <f t="shared" si="9"/>
        <v>437.27</v>
      </c>
      <c r="CL6" s="20" t="str">
        <f>IF(CL7="","",IF(CL7="-","【-】","【"&amp;SUBSTITUTE(TEXT(CL7,"#,##0.00"),"-","△")&amp;"】"))</f>
        <v>【392.85】</v>
      </c>
      <c r="CM6" s="21">
        <f>IF(CM7="",NA(),CM7)</f>
        <v>42.73</v>
      </c>
      <c r="CN6" s="21">
        <f t="shared" ref="CN6:CV6" si="10">IF(CN7="",NA(),CN7)</f>
        <v>40.64</v>
      </c>
      <c r="CO6" s="21">
        <f t="shared" si="10"/>
        <v>40.76</v>
      </c>
      <c r="CP6" s="21">
        <f t="shared" si="10"/>
        <v>40.15</v>
      </c>
      <c r="CQ6" s="21">
        <f t="shared" si="10"/>
        <v>39.409999999999997</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99</v>
      </c>
      <c r="CY6" s="21">
        <f t="shared" ref="CY6:DG6" si="11">IF(CY7="",NA(),CY7)</f>
        <v>98.25</v>
      </c>
      <c r="CZ6" s="21">
        <f t="shared" si="11"/>
        <v>98.27</v>
      </c>
      <c r="DA6" s="21">
        <f t="shared" si="11"/>
        <v>98.21</v>
      </c>
      <c r="DB6" s="21">
        <f t="shared" si="11"/>
        <v>96.81</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303828</v>
      </c>
      <c r="D7" s="23">
        <v>47</v>
      </c>
      <c r="E7" s="23">
        <v>17</v>
      </c>
      <c r="F7" s="23">
        <v>6</v>
      </c>
      <c r="G7" s="23">
        <v>0</v>
      </c>
      <c r="H7" s="23" t="s">
        <v>97</v>
      </c>
      <c r="I7" s="23" t="s">
        <v>98</v>
      </c>
      <c r="J7" s="23" t="s">
        <v>99</v>
      </c>
      <c r="K7" s="23" t="s">
        <v>100</v>
      </c>
      <c r="L7" s="23" t="s">
        <v>101</v>
      </c>
      <c r="M7" s="23" t="s">
        <v>102</v>
      </c>
      <c r="N7" s="24" t="s">
        <v>103</v>
      </c>
      <c r="O7" s="24" t="s">
        <v>104</v>
      </c>
      <c r="P7" s="24">
        <v>11.07</v>
      </c>
      <c r="Q7" s="24">
        <v>100</v>
      </c>
      <c r="R7" s="24">
        <v>4310</v>
      </c>
      <c r="S7" s="24">
        <v>7959</v>
      </c>
      <c r="T7" s="24">
        <v>46.21</v>
      </c>
      <c r="U7" s="24">
        <v>172.24</v>
      </c>
      <c r="V7" s="24">
        <v>878</v>
      </c>
      <c r="W7" s="24">
        <v>0.25</v>
      </c>
      <c r="X7" s="24">
        <v>3512</v>
      </c>
      <c r="Y7" s="24">
        <v>95.91</v>
      </c>
      <c r="Z7" s="24">
        <v>88.69</v>
      </c>
      <c r="AA7" s="24">
        <v>105.61</v>
      </c>
      <c r="AB7" s="24">
        <v>100.58</v>
      </c>
      <c r="AC7" s="24">
        <v>99.57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1060.8599999999999</v>
      </c>
      <c r="BL7" s="24">
        <v>1006.65</v>
      </c>
      <c r="BM7" s="24">
        <v>998.42</v>
      </c>
      <c r="BN7" s="24">
        <v>1095.52</v>
      </c>
      <c r="BO7" s="24">
        <v>1056.55</v>
      </c>
      <c r="BP7" s="24">
        <v>974.72</v>
      </c>
      <c r="BQ7" s="24">
        <v>51.72</v>
      </c>
      <c r="BR7" s="24">
        <v>39.07</v>
      </c>
      <c r="BS7" s="24">
        <v>57.56</v>
      </c>
      <c r="BT7" s="24">
        <v>62.22</v>
      </c>
      <c r="BU7" s="24">
        <v>53.85</v>
      </c>
      <c r="BV7" s="24">
        <v>45.81</v>
      </c>
      <c r="BW7" s="24">
        <v>43.43</v>
      </c>
      <c r="BX7" s="24">
        <v>41.41</v>
      </c>
      <c r="BY7" s="24">
        <v>39.64</v>
      </c>
      <c r="BZ7" s="24">
        <v>40</v>
      </c>
      <c r="CA7" s="24">
        <v>44.22</v>
      </c>
      <c r="CB7" s="24">
        <v>416.81</v>
      </c>
      <c r="CC7" s="24">
        <v>551.6</v>
      </c>
      <c r="CD7" s="24">
        <v>374.42</v>
      </c>
      <c r="CE7" s="24">
        <v>346.35</v>
      </c>
      <c r="CF7" s="24">
        <v>400.14</v>
      </c>
      <c r="CG7" s="24">
        <v>383.92</v>
      </c>
      <c r="CH7" s="24">
        <v>400.44</v>
      </c>
      <c r="CI7" s="24">
        <v>417.56</v>
      </c>
      <c r="CJ7" s="24">
        <v>449.72</v>
      </c>
      <c r="CK7" s="24">
        <v>437.27</v>
      </c>
      <c r="CL7" s="24">
        <v>392.85</v>
      </c>
      <c r="CM7" s="24">
        <v>42.73</v>
      </c>
      <c r="CN7" s="24">
        <v>40.64</v>
      </c>
      <c r="CO7" s="24">
        <v>40.76</v>
      </c>
      <c r="CP7" s="24">
        <v>40.15</v>
      </c>
      <c r="CQ7" s="24">
        <v>39.409999999999997</v>
      </c>
      <c r="CR7" s="24">
        <v>33.21</v>
      </c>
      <c r="CS7" s="24">
        <v>32.229999999999997</v>
      </c>
      <c r="CT7" s="24">
        <v>32.479999999999997</v>
      </c>
      <c r="CU7" s="24">
        <v>30.19</v>
      </c>
      <c r="CV7" s="24">
        <v>28.77</v>
      </c>
      <c r="CW7" s="24">
        <v>32.229999999999997</v>
      </c>
      <c r="CX7" s="24">
        <v>99</v>
      </c>
      <c r="CY7" s="24">
        <v>98.25</v>
      </c>
      <c r="CZ7" s="24">
        <v>98.27</v>
      </c>
      <c r="DA7" s="24">
        <v>98.21</v>
      </c>
      <c r="DB7" s="24">
        <v>96.81</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2023-02-01T07:58:03Z</cp:lastPrinted>
  <dcterms:created xsi:type="dcterms:W3CDTF">2022-12-01T02:03:10Z</dcterms:created>
  <dcterms:modified xsi:type="dcterms:W3CDTF">2023-02-01T08:00:26Z</dcterms:modified>
  <cp:category/>
</cp:coreProperties>
</file>