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PC-085\Desktop\01_【通知文等】経営比較分析表の分析等について（依頼）\提出用\"/>
    </mc:Choice>
  </mc:AlternateContent>
  <xr:revisionPtr revIDLastSave="0" documentId="13_ncr:1_{31AAE870-12AB-402F-8056-CCA675AF83E6}" xr6:coauthVersionLast="47" xr6:coauthVersionMax="47" xr10:uidLastSave="{00000000-0000-0000-0000-000000000000}"/>
  <workbookProtection workbookAlgorithmName="SHA-512" workbookHashValue="Qqb7e/+v5if5nFsfcVar/TtY2M/zaW/YuHHu+nHw7h0UF2JWeQRXTwVPi06kA+N8xj7xBz/FO1hL6YnV+RwHYw==" workbookSaltValue="yQwPOc/RFfo6SL3oZDdRJ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AT10" i="4"/>
  <c r="AL10" i="4"/>
  <c r="I10" i="4"/>
  <c r="BB8" i="4"/>
  <c r="AT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<sst xmlns="http://schemas.openxmlformats.org/spreadsheetml/2006/main" count="236" uniqueCount="121">
  <si>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</si>
  <si>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</si>
  <si>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</si>
  <si>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</si>
  <si>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</si>
  <si>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</si>
  <si>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</si>
  <si>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</si>
  <si>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</si>
  <si>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</si>
  <si>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</si>
  <si>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</si>
  <si>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</si>
  <si>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</si>
  <si>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</si>
  <si>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</si>
  <si>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</si>
  <si>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</si>
  <si>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</si>
  <si>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</si>
  <si>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</si>
  <si>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</si>
  <si>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</si>
  <si>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</si>
  <si>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</si>
  <si>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</si>
  <si>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</si>
  <si>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</si>
  <si>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</si>
  <si>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</si>
  <si>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</si>
  <si>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</si>
  <si>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</si>
  <si>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</si>
  <si>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</si>
  <si>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</si>
  <si>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</si>
  <si>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</si>
  <si>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</si>
  <si>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</si>
  <si>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</si>
  <si>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</si>
  <si>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</si>
  <si>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</si>
  <si>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</si>
  <si>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</si>
  <si>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</si>
  <si>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</si>
  <si>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</si>
  <si>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</si>
  <si>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</si>
  <si>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</si>
  <si>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</si>
  <si>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</si>
  <si>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</si>
  <si>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</si>
  <si>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</si>
  <si>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</si>
  <si>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</si>
  <si>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</si>
  <si>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</si>
  <si>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</si>
  <si>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</si>
  <si>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</si>
  <si>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</si>
  <si>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</si>
  <si>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</si>
  <si>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</si>
  <si>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</si>
  <si>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</si>
  <si>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</si>
  <si>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</si>
  <si>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</si>
  <si>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</si>
  <si>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</si>
  <si>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</si>
  <si>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</si>
  <si>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</si>
  <si>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</si>
  <si>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</si>
  <si>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</si>
  <si>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</si>
  <si>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</si>
  <si>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</si>
  <si>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</si>
  <si>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</si>
  <si>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</si>
  <si>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</si>
  <si>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</si>
  <si>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</si>
  <si>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</si>
  <si>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</si>
  <si>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</si>
  <si>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</si>
  <si>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</si>
  <si>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</si>
  <si>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</si>
  <si>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</si>
  <si>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</si>
  <si>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</si>
  <si>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</si>
  <si>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</si>
  <si>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</si>
  <si>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</si>
  <si>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</si>
  <si>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</si>
  <si>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</si>
  <si>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</si>
  <si>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</si>
  <si>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</si>
  <si>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</si>
  <si>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</si>
  <si>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</si>
  <si>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</si>
  <si>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</si>
  <si>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</si>
  <si>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</si>
  <si>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</si>
  <si>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計画人口260人中現在人口130人となっており、当初計画の約5割程度しか埋まっていないことから、料金収入も思うように伸びず、現在は一般会計からの基準外繰出しに頼らざるを得ないと言った状況である。
　なお、H29年度の収益的収支比率及び汚水処理原価が上昇したのは、国庫補助事業による下水道基本計画策定業務を行ったためである。
　企業債残高対事業規模比率については、類似団体と比較して相当低い状態であると共に、残高も順調に減っている状況である。しかし、R3年度から公営企業会計の適用事業を実施しており、経費を公営企業債でまかなう予定であるため、比率の上昇が懸念される。
　施設利用率は約4割程度の数字となっており、類似団体と比較してもかなり、低い状態である。これは分譲予定区画が全て埋まっていないことなどが理由である。水洗化率については、分譲地であり、下水道への接続を必須としているため100％となっている。</t>
    <rPh sb="175" eb="179">
      <t>ケイカクジンコウ</t>
    </rPh>
    <rPh sb="182" eb="183">
      <t>ニン</t>
    </rPh>
    <rPh sb="183" eb="184">
      <t>チュウ</t>
    </rPh>
    <rPh sb="184" eb="188">
      <t>ゲンザイジンコウ</t>
    </rPh>
    <rPh sb="191" eb="192">
      <t>ニン</t>
    </rPh>
    <rPh sb="283" eb="286">
      <t>シュウエキテキ</t>
    </rPh>
    <rPh sb="286" eb="288">
      <t>シュウシ</t>
    </rPh>
    <rPh sb="290" eb="291">
      <t>オヨ</t>
    </rPh>
    <rPh sb="292" eb="294">
      <t>オスイ</t>
    </rPh>
    <rPh sb="294" eb="296">
      <t>ショリ</t>
    </rPh>
    <rPh sb="296" eb="298">
      <t>ゲンカ</t>
    </rPh>
    <rPh sb="299" eb="301">
      <t>ジョウショウ</t>
    </rPh>
    <rPh sb="306" eb="308">
      <t>コッコ</t>
    </rPh>
    <rPh sb="315" eb="318">
      <t>ゲスイドウ</t>
    </rPh>
    <rPh sb="318" eb="320">
      <t>キホン</t>
    </rPh>
    <rPh sb="320" eb="322">
      <t>ケイカク</t>
    </rPh>
    <rPh sb="322" eb="324">
      <t>サクテイ</t>
    </rPh>
    <rPh sb="324" eb="326">
      <t>ギョウム</t>
    </rPh>
    <rPh sb="327" eb="328">
      <t>オコナ</t>
    </rPh>
    <rPh sb="401" eb="403">
      <t>ネンド</t>
    </rPh>
    <rPh sb="405" eb="411">
      <t>コウエイキギョウカイケイ</t>
    </rPh>
    <rPh sb="412" eb="414">
      <t>テキヨウ</t>
    </rPh>
    <rPh sb="414" eb="416">
      <t>ジギョウ</t>
    </rPh>
    <rPh sb="417" eb="419">
      <t>ジッシ</t>
    </rPh>
    <rPh sb="424" eb="426">
      <t>ケイヒ</t>
    </rPh>
    <rPh sb="427" eb="432">
      <t>コウエイキギョウサイ</t>
    </rPh>
    <rPh sb="437" eb="439">
      <t>ヨテイ</t>
    </rPh>
    <rPh sb="445" eb="447">
      <t>ヒリツ</t>
    </rPh>
    <rPh sb="448" eb="450">
      <t>ジョウショウ</t>
    </rPh>
    <rPh sb="451" eb="453">
      <t>ケネン</t>
    </rPh>
    <phoneticPr fontId="4"/>
  </si>
  <si>
    <t>　広川町特定環境保全公共下水道については、当初予定していた加入者数が想定通り推移していないこともあり、現在一般会計より基準外の繰入を行って運営している状況である。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か、最終的には料金改定も見据えた方策を検討していく必要がある。</t>
    <phoneticPr fontId="4"/>
  </si>
  <si>
    <t>平成9年供用開始の下水道であるため、現時点ではまだ管渠の更新は必要ではない状況である。</t>
    <rPh sb="0" eb="2">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</si>
</sst>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CB-4311-8794-BFE4F5CB91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1ACB-4311-8794-BFE4F5CB91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32.86</c:v>
                </c:pt>
                <c:pt idx="1">
                  <c:v>33.33</c:v>
                </c:pt>
                <c:pt idx="2">
                  <c:v>34.76</c:v>
                </c:pt>
                <c:pt idx="3">
                  <c:v>38.1</c:v>
                </c:pt>
                <c:pt idx="4">
                  <c:v>41.43</c:v>
                </c:pt>
              </c:numCache>
            </c:numRef>
          </c:val>
          <c:extLst>
            <c:ext xmlns:c16="http://schemas.microsoft.com/office/drawing/2014/chart" uri="{C3380CC4-5D6E-409C-BE32-E72D297353CC}">
              <c16:uniqueId val="{00000000-B608-4EB7-95CB-819BAF0316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608-4EB7-95CB-819BAF0316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86F-4B37-83A3-EF0D336346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86F-4B37-83A3-EF0D336346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92.58</c:v>
                </c:pt>
                <c:pt idx="1">
                  <c:v>89.51</c:v>
                </c:pt>
                <c:pt idx="2">
                  <c:v>89.08</c:v>
                </c:pt>
                <c:pt idx="3">
                  <c:v>89.29</c:v>
                </c:pt>
                <c:pt idx="4">
                  <c:v>89.45</c:v>
                </c:pt>
              </c:numCache>
            </c:numRef>
          </c:val>
          <c:extLst>
            <c:ext xmlns:c16="http://schemas.microsoft.com/office/drawing/2014/chart" uri="{C3380CC4-5D6E-409C-BE32-E72D297353CC}">
              <c16:uniqueId val="{00000000-1AF5-43A9-97D6-FD3E96052D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F5-43A9-97D6-FD3E96052D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C-45F3-A5A2-DD6CB4EA1FA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C-45F3-A5A2-DD6CB4EA1FA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0-4D65-B192-62B04563EA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0-4D65-B192-62B04563EA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A-4B9F-80CE-3F65931978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A-4B9F-80CE-3F65931978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13-438F-B399-04AACA5AFF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13-438F-B399-04AACA5AFF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83.85</c:v>
                </c:pt>
                <c:pt idx="1">
                  <c:v>63.07</c:v>
                </c:pt>
                <c:pt idx="2">
                  <c:v>64.2</c:v>
                </c:pt>
                <c:pt idx="3">
                  <c:v>91.54</c:v>
                </c:pt>
                <c:pt idx="4">
                  <c:v>192.77</c:v>
                </c:pt>
              </c:numCache>
            </c:numRef>
          </c:val>
          <c:extLst>
            <c:ext xmlns:c16="http://schemas.microsoft.com/office/drawing/2014/chart" uri="{C3380CC4-5D6E-409C-BE32-E72D297353CC}">
              <c16:uniqueId val="{00000000-C89F-4949-839F-043E65A902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C89F-4949-839F-043E65A902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27.74</c:v>
                </c:pt>
                <c:pt idx="1">
                  <c:v>42.39</c:v>
                </c:pt>
                <c:pt idx="2">
                  <c:v>47.38</c:v>
                </c:pt>
                <c:pt idx="3">
                  <c:v>36.74</c:v>
                </c:pt>
                <c:pt idx="4">
                  <c:v>32.89</c:v>
                </c:pt>
              </c:numCache>
            </c:numRef>
          </c:val>
          <c:extLst>
            <c:ext xmlns:c16="http://schemas.microsoft.com/office/drawing/2014/chart" uri="{C3380CC4-5D6E-409C-BE32-E72D297353CC}">
              <c16:uniqueId val="{00000000-9CEC-40E0-8642-96C0FA9A25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CEC-40E0-8642-96C0FA9A25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569.55999999999995</c:v>
                </c:pt>
                <c:pt idx="1">
                  <c:v>373.04</c:v>
                </c:pt>
                <c:pt idx="2">
                  <c:v>335.53</c:v>
                </c:pt>
                <c:pt idx="3">
                  <c:v>362.05</c:v>
                </c:pt>
                <c:pt idx="4">
                  <c:v>394.46</c:v>
                </c:pt>
              </c:numCache>
            </c:numRef>
          </c:val>
          <c:extLst>
            <c:ext xmlns:c16="http://schemas.microsoft.com/office/drawing/2014/chart" uri="{C3380CC4-5D6E-409C-BE32-E72D297353CC}">
              <c16:uniqueId val="{00000000-0031-4F5A-8088-358B0EB82A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031-4F5A-8088-358B0EB82A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4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広川町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6761</v>
      </c>
      <c r="AM8" s="55"/>
      <c r="AN8" s="55"/>
      <c r="AO8" s="55"/>
      <c r="AP8" s="55"/>
      <c r="AQ8" s="55"/>
      <c r="AR8" s="55"/>
      <c r="AS8" s="55"/>
      <c r="AT8" s="54">
        <f>データ!T6</f>
        <v>65.349999999999994</v>
      </c>
      <c r="AU8" s="54"/>
      <c r="AV8" s="54"/>
      <c r="AW8" s="54"/>
      <c r="AX8" s="54"/>
      <c r="AY8" s="54"/>
      <c r="AZ8" s="54"/>
      <c r="BA8" s="54"/>
      <c r="BB8" s="54">
        <f>データ!U6</f>
        <v>103.46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1.93</v>
      </c>
      <c r="Q10" s="54"/>
      <c r="R10" s="54"/>
      <c r="S10" s="54"/>
      <c r="T10" s="54"/>
      <c r="U10" s="54"/>
      <c r="V10" s="54"/>
      <c r="W10" s="54">
        <f>データ!Q6</f>
        <v>81.900000000000006</v>
      </c>
      <c r="X10" s="54"/>
      <c r="Y10" s="54"/>
      <c r="Z10" s="54"/>
      <c r="AA10" s="54"/>
      <c r="AB10" s="54"/>
      <c r="AC10" s="54"/>
      <c r="AD10" s="55">
        <f>データ!R6</f>
        <v>2860</v>
      </c>
      <c r="AE10" s="55"/>
      <c r="AF10" s="55"/>
      <c r="AG10" s="55"/>
      <c r="AH10" s="55"/>
      <c r="AI10" s="55"/>
      <c r="AJ10" s="55"/>
      <c r="AK10" s="2"/>
      <c r="AL10" s="55">
        <f>データ!V6</f>
        <v>130</v>
      </c>
      <c r="AM10" s="55"/>
      <c r="AN10" s="55"/>
      <c r="AO10" s="55"/>
      <c r="AP10" s="55"/>
      <c r="AQ10" s="55"/>
      <c r="AR10" s="55"/>
      <c r="AS10" s="55"/>
      <c r="AT10" s="54">
        <f>データ!W6</f>
        <v>0.08</v>
      </c>
      <c r="AU10" s="54"/>
      <c r="AV10" s="54"/>
      <c r="AW10" s="54"/>
      <c r="AX10" s="54"/>
      <c r="AY10" s="54"/>
      <c r="AZ10" s="54"/>
      <c r="BA10" s="54"/>
      <c r="BB10" s="54">
        <f>データ!X6</f>
        <v>1625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43</v>
      </c>
      <c r="O86" s="12" t="str">
        <f>データ!EO6</f>
        <v>【0.15】</v>
      </c>
    </row>
  </sheetData>
  <sheetProtection algorithmName="SHA-512" hashValue="/ThgeEvqiDu0fYuQ4CaBH+Sg3LqTQ+prUFU73jneYoYiRU6uSGg/kqW4uoLH1OkWHb5qLTFkkwZJVztnBQZiww==" saltValue="VF3SZY7dYtMQ0yhHBNUn9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303623</v>
      </c>
      <c r="D6" s="19">
        <f t="shared" si="3"/>
        <v>47</v>
      </c>
      <c r="E6" s="19">
        <f t="shared" si="3"/>
        <v>17</v>
      </c>
      <c r="F6" s="19">
        <f t="shared" si="3"/>
        <v>4</v>
      </c>
      <c r="G6" s="19">
        <f t="shared" si="3"/>
        <v>0</v>
      </c>
      <c r="H6" s="19" t="str">
        <f t="shared" si="3"/>
        <v>和歌山県　広川町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1.93</v>
      </c>
      <c r="Q6" s="20">
        <f t="shared" si="3"/>
        <v>81.900000000000006</v>
      </c>
      <c r="R6" s="20">
        <f t="shared" si="3"/>
        <v>2860</v>
      </c>
      <c r="S6" s="20">
        <f t="shared" si="3"/>
        <v>6761</v>
      </c>
      <c r="T6" s="20">
        <f t="shared" si="3"/>
        <v>65.349999999999994</v>
      </c>
      <c r="U6" s="20">
        <f t="shared" si="3"/>
        <v>103.46</v>
      </c>
      <c r="V6" s="20">
        <f t="shared" si="3"/>
        <v>130</v>
      </c>
      <c r="W6" s="20">
        <f t="shared" si="3"/>
        <v>0.08</v>
      </c>
      <c r="X6" s="20">
        <f t="shared" si="3"/>
        <v>1625</v>
      </c>
      <c r="Y6" s="21">
        <f>IF(Y7="",NA(),Y7)</f>
        <v>92.58</v>
      </c>
      <c r="Z6" s="21">
        <f t="shared" ref="Z6:AH6" si="4">IF(Z7="",NA(),Z7)</f>
        <v>89.51</v>
      </c>
      <c r="AA6" s="21">
        <f t="shared" si="4"/>
        <v>89.08</v>
      </c>
      <c r="AB6" s="21">
        <f t="shared" si="4"/>
        <v>89.29</v>
      </c>
      <c r="AC6" s="21">
        <f t="shared" si="4"/>
        <v>89.45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83.85</v>
      </c>
      <c r="BG6" s="21">
        <f t="shared" ref="BG6:BO6" si="7">IF(BG7="",NA(),BG7)</f>
        <v>63.07</v>
      </c>
      <c r="BH6" s="21">
        <f t="shared" si="7"/>
        <v>64.2</v>
      </c>
      <c r="BI6" s="21">
        <f t="shared" si="7"/>
        <v>91.54</v>
      </c>
      <c r="BJ6" s="21">
        <f t="shared" si="7"/>
        <v>192.77</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27.74</v>
      </c>
      <c r="BR6" s="21">
        <f t="shared" ref="BR6:BZ6" si="8">IF(BR7="",NA(),BR7)</f>
        <v>42.39</v>
      </c>
      <c r="BS6" s="21">
        <f t="shared" si="8"/>
        <v>47.38</v>
      </c>
      <c r="BT6" s="21">
        <f t="shared" si="8"/>
        <v>36.74</v>
      </c>
      <c r="BU6" s="21">
        <f t="shared" si="8"/>
        <v>32.89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569.55999999999995</v>
      </c>
      <c r="CC6" s="21">
        <f t="shared" ref="CC6:CK6" si="9">IF(CC7="",NA(),CC7)</f>
        <v>373.04</v>
      </c>
      <c r="CD6" s="21">
        <f t="shared" si="9"/>
        <v>335.53</v>
      </c>
      <c r="CE6" s="21">
        <f t="shared" si="9"/>
        <v>362.05</v>
      </c>
      <c r="CF6" s="21">
        <f t="shared" si="9"/>
        <v>394.46</v>
      </c>
      <c r="CG6" s="21">
        <f t="shared" si="9"/>
        <v>221.81</v>
      </c>
      <c r="CH6" s="21">
        <f t="shared" si="9"/>
        <v>230.02</v>
      </c>
      <c r="CI6" s="21">
        <f t="shared" si="9"/>
        <v>228.47</v>
      </c>
      <c r="CJ6" s="21">
        <f t="shared" si="9"/>
        <v>224.88</v>
      </c>
      <c r="CK6" s="21">
        <f t="shared" si="9"/>
        <v>228.64</v>
      </c>
      <c r="CL6" s="20" t="str">
        <f>IF(CL7="","",IF(CL7="-","【-】","【"&amp;SUBSTITUTE(TEXT(CL7,"#,##0.00"),"-","△")&amp;"】"))</f>
        <v>【216.39】</v>
      </c>
      <c r="CM6" s="21">
        <f>IF(CM7="",NA(),CM7)</f>
        <v>32.86</v>
      </c>
      <c r="CN6" s="21">
        <f t="shared" ref="CN6:CV6" si="10">IF(CN7="",NA(),CN7)</f>
        <v>33.33</v>
      </c>
      <c r="CO6" s="21">
        <f t="shared" si="10"/>
        <v>34.76</v>
      </c>
      <c r="CP6" s="21">
        <f t="shared" si="10"/>
        <v>38.1</v>
      </c>
      <c r="CQ6" s="21">
        <f t="shared" si="10"/>
        <v>41.43</v>
      </c>
      <c r="CR6" s="21">
        <f t="shared" si="10"/>
        <v>43.36</v>
      </c>
      <c r="CS6" s="21">
        <f t="shared" si="10"/>
        <v>42.56</v>
      </c>
      <c r="CT6" s="21">
        <f t="shared" si="10"/>
        <v>42.47</v>
      </c>
      <c r="CU6" s="21">
        <f t="shared" si="10"/>
        <v>42.4</v>
      </c>
      <c r="CV6" s="21">
        <f t="shared" si="10"/>
        <v>42.28</v>
      </c>
      <c r="CW6" s="20" t="str">
        <f>IF(CW7="","",IF(CW7="-","【-】","【"&amp;SUBSTITUTE(TEXT(CW7,"#,##0.00"),"-","△")&amp;"】"))</f>
        <v>【42.57】</v>
      </c>
      <c r="CX6" s="21">
        <f>IF(CX7="",NA(),CX7)</f>
        <v>100</v>
      </c>
      <c r="CY6" s="21">
        <f t="shared" ref="CY6:DG6" si="11">IF(CY7="",NA(),CY7)</f>
        <v>100</v>
      </c>
      <c r="CZ6" s="21">
        <f t="shared" si="11"/>
        <v>100</v>
      </c>
      <c r="DA6" s="21">
        <f t="shared" si="11"/>
        <v>100</v>
      </c>
      <c r="DB6" s="21">
        <f t="shared" si="11"/>
        <v>100</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303623</v>
      </c>
      <c r="D7" s="23">
        <v>47</v>
      </c>
      <c r="E7" s="23">
        <v>17</v>
      </c>
      <c r="F7" s="23">
        <v>4</v>
      </c>
      <c r="G7" s="23">
        <v>0</v>
      </c>
      <c r="H7" s="23" t="s">
        <v>98</v>
      </c>
      <c r="I7" s="23" t="s">
        <v>99</v>
      </c>
      <c r="J7" s="23" t="s">
        <v>100</v>
      </c>
      <c r="K7" s="23" t="s">
        <v>101</v>
      </c>
      <c r="L7" s="23" t="s">
        <v>102</v>
      </c>
      <c r="M7" s="23" t="s">
        <v>103</v>
      </c>
      <c r="N7" s="24" t="s">
        <v>104</v>
      </c>
      <c r="O7" s="24" t="s">
        <v>105</v>
      </c>
      <c r="P7" s="24">
        <v>1.93</v>
      </c>
      <c r="Q7" s="24">
        <v>81.900000000000006</v>
      </c>
      <c r="R7" s="24">
        <v>2860</v>
      </c>
      <c r="S7" s="24">
        <v>6761</v>
      </c>
      <c r="T7" s="24">
        <v>65.349999999999994</v>
      </c>
      <c r="U7" s="24">
        <v>103.46</v>
      </c>
      <c r="V7" s="24">
        <v>130</v>
      </c>
      <c r="W7" s="24">
        <v>0.08</v>
      </c>
      <c r="X7" s="24">
        <v>1625</v>
      </c>
      <c r="Y7" s="24">
        <v>92.58</v>
      </c>
      <c r="Z7" s="24">
        <v>89.51</v>
      </c>
      <c r="AA7" s="24">
        <v>89.08</v>
      </c>
      <c r="AB7" s="24">
        <v>89.29</v>
      </c>
      <c r="AC7" s="24">
        <v>89.45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83.85</v>
      </c>
      <c r="BG7" s="24">
        <v>63.07</v>
      </c>
      <c r="BH7" s="24">
        <v>64.2</v>
      </c>
      <c r="BI7" s="24">
        <v>91.54</v>
      </c>
      <c r="BJ7" s="24">
        <v>192.77</v>
      </c>
      <c r="BK7" s="24">
        <v>1243.71</v>
      </c>
      <c r="BL7" s="24">
        <v>1194.1500000000001</v>
      </c>
      <c r="BM7" s="24">
        <v>1206.79</v>
      </c>
      <c r="BN7" s="24">
        <v>1258.43</v>
      </c>
      <c r="BO7" s="24">
        <v>1163.75</v>
      </c>
      <c r="BP7" s="24">
        <v>1201.79</v>
      </c>
      <c r="BQ7" s="24">
        <v>27.74</v>
      </c>
      <c r="BR7" s="24">
        <v>42.39</v>
      </c>
      <c r="BS7" s="24">
        <v>47.38</v>
      </c>
      <c r="BT7" s="24">
        <v>36.74</v>
      </c>
      <c r="BU7" s="24">
        <v>32.89</v>
      </c>
      <c r="BV7" s="24">
        <v>74.3</v>
      </c>
      <c r="BW7" s="24">
        <v>72.260000000000005</v>
      </c>
      <c r="BX7" s="24">
        <v>71.84</v>
      </c>
      <c r="BY7" s="24">
        <v>73.36</v>
      </c>
      <c r="BZ7" s="24">
        <v>72.599999999999994</v>
      </c>
      <c r="CA7" s="24">
        <v>75.31</v>
      </c>
      <c r="CB7" s="24">
        <v>569.55999999999995</v>
      </c>
      <c r="CC7" s="24">
        <v>373.04</v>
      </c>
      <c r="CD7" s="24">
        <v>335.53</v>
      </c>
      <c r="CE7" s="24">
        <v>362.05</v>
      </c>
      <c r="CF7" s="24">
        <v>394.46</v>
      </c>
      <c r="CG7" s="24">
        <v>221.81</v>
      </c>
      <c r="CH7" s="24">
        <v>230.02</v>
      </c>
      <c r="CI7" s="24">
        <v>228.47</v>
      </c>
      <c r="CJ7" s="24">
        <v>224.88</v>
      </c>
      <c r="CK7" s="24">
        <v>228.64</v>
      </c>
      <c r="CL7" s="24">
        <v>216.39</v>
      </c>
      <c r="CM7" s="24">
        <v>32.86</v>
      </c>
      <c r="CN7" s="24">
        <v>33.33</v>
      </c>
      <c r="CO7" s="24">
        <v>34.76</v>
      </c>
      <c r="CP7" s="24">
        <v>38.1</v>
      </c>
      <c r="CQ7" s="24">
        <v>41.43</v>
      </c>
      <c r="CR7" s="24">
        <v>43.36</v>
      </c>
      <c r="CS7" s="24">
        <v>42.56</v>
      </c>
      <c r="CT7" s="24">
        <v>42.47</v>
      </c>
      <c r="CU7" s="24">
        <v>42.4</v>
      </c>
      <c r="CV7" s="24">
        <v>42.28</v>
      </c>
      <c r="CW7" s="24">
        <v>42.57</v>
      </c>
      <c r="CX7" s="24">
        <v>100</v>
      </c>
      <c r="CY7" s="24">
        <v>100</v>
      </c>
      <c r="CZ7" s="24">
        <v>100</v>
      </c>
      <c r="DA7" s="24">
        <v>100</v>
      </c>
      <c r="DB7" s="24">
        <v>100</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2022-12-01T01:52:05Z</dcterms:created>
  <dcterms:modified xsi:type="dcterms:W3CDTF">2023-01-08T07:07:54Z</dcterms:modified>
  <cp:category/>
</cp:coreProperties>
</file>