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PC-085\Desktop\01_【通知文等】経営比較分析表の分析等について（依頼）\提出用\"/>
    </mc:Choice>
  </mc:AlternateContent>
  <xr:revisionPtr revIDLastSave="0" documentId="13_ncr:1_{C7B734D5-F98E-460A-9D3B-EABE9498B710}" xr6:coauthVersionLast="47" xr6:coauthVersionMax="47" xr10:uidLastSave="{00000000-0000-0000-0000-000000000000}"/>
  <workbookProtection workbookAlgorithmName="SHA-512" workbookHashValue="ebdKgNJbiTAtV5suNum0Dq4S/xepwYrc95P/HcabqqlyX6fZcEwKMs/LI2BIw2TvrpudoG27lnc7QJs5AUBJVA==" workbookSaltValue="UvZPvFraQYjVaEqj3eU5U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I85" i="4"/>
  <c r="E85" i="4"/>
  <c r="BB10" i="4"/>
  <c r="AT10" i="4"/>
  <c r="W10" i="4"/>
  <c r="P10"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<sst xmlns="http://schemas.openxmlformats.org/spreadsheetml/2006/main" count="233" uniqueCount="117">
  <si>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</si>
  <si>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</si>
  <si>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</si>
  <si>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</si>
  <si>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</si>
  <si>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</si>
  <si>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</si>
  <si>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</si>
  <si>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</si>
  <si>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</si>
  <si>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</si>
  <si>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</si>
  <si>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</si>
  <si>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</si>
  <si>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</si>
  <si>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</si>
  <si>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</si>
  <si>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</si>
  <si>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</si>
  <si>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</si>
  <si>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</si>
  <si>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</si>
  <si>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</si>
  <si>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</si>
  <si>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</si>
  <si>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</si>
  <si>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</si>
  <si>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</si>
  <si>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</si>
  <si>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</si>
  <si>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</si>
  <si>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</si>
  <si>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</si>
  <si>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</si>
  <si>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</si>
  <si>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</si>
  <si>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</si>
  <si>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</si>
  <si>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</si>
  <si>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</si>
  <si>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</si>
  <si>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</si>
  <si>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</si>
  <si>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</si>
  <si>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</si>
  <si>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</si>
  <si>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</si>
  <si>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</si>
  <si>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</si>
  <si>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</si>
  <si>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</si>
  <si>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</si>
  <si>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</si>
  <si>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</si>
  <si>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</si>
  <si>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</si>
  <si>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</si>
  <si>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</si>
  <si>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</si>
  <si>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</si>
  <si>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</si>
  <si>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</si>
  <si>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</si>
  <si>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</si>
  <si>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</si>
  <si>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</si>
  <si>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</si>
  <si>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</si>
  <si>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</si>
  <si>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</si>
  <si>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</si>
  <si>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</si>
  <si>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</si>
  <si>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</si>
  <si>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</si>
  <si>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</si>
  <si>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</si>
  <si>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</si>
  <si>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</si>
  <si>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</si>
  <si>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</si>
  <si>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</si>
  <si>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</si>
  <si>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</si>
  <si>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</si>
  <si>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</si>
  <si>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</si>
  <si>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</si>
  <si>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</si>
  <si>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</si>
  <si>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</si>
  <si>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</si>
  <si>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</si>
  <si>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</si>
  <si>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</si>
  <si>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</si>
  <si>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広川町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</si>
  <si>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</si>
  <si>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</si>
  <si>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</si>
  <si>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</si>
  <si>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</si>
  <si>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</si>
  <si>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</si>
  <si>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</si>
  <si>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</si>
  <si>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</si>
  <si>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</si>
  <si>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</si>
  <si>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</si>
  <si>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</si>
  <si>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</si>
  <si>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</si>
  <si>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</si>
  <si>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については、100％を下回っており、単年度の収益的収支が赤字であることを示している。地方債償還額等の増加が要因となっている。平成29年度・平成30年度の比率が突出しているのは、今後管路の更新等で多額の建設費が見込まれるため、一般会計の余剰金を簡易水道基金へ積立てするために繰入れたためである。
　企業債残高対給水収益比率については、簡易水道統合事業の実施による借り入れにより、平成28年度以降比率は大きく上昇しており、令和元年度以降は類似団体平均値を越えている。今後も管路更新事業を予定しており、比率は上昇する見込みである。
　料金回収率については、令和2年から100％を大きく割り込んでいるのは、新型コロナウイルス感染症対応による基本料金減免に伴い、分母の給水原価が大きく減少していることが原因である。ただし、基本料金減免分は国庫補助金で補填している。また、一般会計からの繰出金についても繰出基準以内で適正な水準を確保している。
　給水原価については類似団体と比較して低い原価となっている。しかしながら、料金回収率及び給水原価は、起債償還額と密接に関係しており、今後償還額が増加することで、同指標についても悪化する危険性を含んでいる。
　施設利用率及び有収率については、令和3年度から施設更新により配水能力が向上しているため数値に変動がみられるが、適正な範囲で稼働している。</t>
    <rPh sb="50" eb="53">
      <t>チホウサイ</t>
    </rPh>
    <rPh sb="53" eb="56">
      <t>ショウカンガク</t>
    </rPh>
    <rPh sb="56" eb="57">
      <t>トウ</t>
    </rPh>
    <rPh sb="58" eb="60">
      <t>ゾウカ</t>
    </rPh>
    <rPh sb="61" eb="63">
      <t>ヨウイン</t>
    </rPh>
    <rPh sb="70" eb="72">
      <t>ヘイセイ</t>
    </rPh>
    <rPh sb="77" eb="79">
      <t>ヘイセイ</t>
    </rPh>
    <rPh sb="81" eb="83">
      <t>ネンド</t>
    </rPh>
    <rPh sb="196" eb="198">
      <t>ヘイセイ</t>
    </rPh>
    <rPh sb="202" eb="204">
      <t>イコウ</t>
    </rPh>
    <rPh sb="217" eb="219">
      <t>レイワ</t>
    </rPh>
    <rPh sb="219" eb="220">
      <t>ガン</t>
    </rPh>
    <rPh sb="222" eb="224">
      <t>イコウ</t>
    </rPh>
    <rPh sb="225" eb="229">
      <t>ルイジダンタイ</t>
    </rPh>
    <rPh sb="229" eb="232">
      <t>ヘイキンチ</t>
    </rPh>
    <rPh sb="233" eb="234">
      <t>コ</t>
    </rPh>
    <rPh sb="239" eb="241">
      <t>コンゴ</t>
    </rPh>
    <rPh sb="242" eb="244">
      <t>カンロ</t>
    </rPh>
    <rPh sb="244" eb="246">
      <t>コウシン</t>
    </rPh>
    <rPh sb="246" eb="248">
      <t>ジギョウ</t>
    </rPh>
    <rPh sb="249" eb="251">
      <t>ヨテイ</t>
    </rPh>
    <rPh sb="256" eb="258">
      <t>ヒリツ</t>
    </rPh>
    <rPh sb="259" eb="261">
      <t>ジョウショウ</t>
    </rPh>
    <rPh sb="294" eb="295">
      <t>オオ</t>
    </rPh>
    <rPh sb="297" eb="298">
      <t>ワ</t>
    </rPh>
    <rPh sb="299" eb="300">
      <t>コ</t>
    </rPh>
    <rPh sb="334" eb="336">
      <t>ブンボ</t>
    </rPh>
    <rPh sb="337" eb="341">
      <t>キュウスイゲンカ</t>
    </rPh>
    <rPh sb="342" eb="343">
      <t>オオ</t>
    </rPh>
    <rPh sb="345" eb="347">
      <t>ゲンショウ</t>
    </rPh>
    <rPh sb="354" eb="356">
      <t>ゲンイン</t>
    </rPh>
    <rPh sb="364" eb="368">
      <t>キホンリョウキン</t>
    </rPh>
    <rPh sb="368" eb="371">
      <t>ゲンメンブン</t>
    </rPh>
    <rPh sb="372" eb="377">
      <t>コッコホジョキン</t>
    </rPh>
    <rPh sb="378" eb="380">
      <t>ホテン</t>
    </rPh>
    <rPh sb="533" eb="534">
      <t>オヨ</t>
    </rPh>
    <rPh sb="535" eb="536">
      <t>リツ</t>
    </rPh>
    <rPh sb="536" eb="537">
      <t>シュウ</t>
    </rPh>
    <rPh sb="542" eb="544">
      <t>ルイジ</t>
    </rPh>
    <rPh sb="544" eb="546">
      <t>レイワ</t>
    </rPh>
    <rPh sb="547" eb="549">
      <t>ネンド</t>
    </rPh>
    <rPh sb="551" eb="555">
      <t>シセツコウシン</t>
    </rPh>
    <rPh sb="558" eb="562">
      <t>ハイスイノウリョク</t>
    </rPh>
    <rPh sb="563" eb="565">
      <t>コウジョウ</t>
    </rPh>
    <rPh sb="571" eb="573">
      <t>スウチ</t>
    </rPh>
    <rPh sb="574" eb="576">
      <t>ヘンドウ</t>
    </rPh>
    <rPh sb="583" eb="585">
      <t>テキセイ</t>
    </rPh>
    <rPh sb="586" eb="588">
      <t>ハンイ</t>
    </rPh>
    <rPh sb="589" eb="591">
      <t>カドウ</t>
    </rPh>
    <phoneticPr fontId="4"/>
  </si>
  <si>
    <t>　管路更新率について、R2年度に大きく突出しているのは、簡易水道統合事業に伴い新施設からの導水管・配水管の敷設・更新を実施したことによる。
　また、管路の老朽化も深刻となっているため、令和4年度からに計画的な更新を図っていく予定である。</t>
    <rPh sb="13" eb="15">
      <t>ネンド</t>
    </rPh>
    <rPh sb="16" eb="17">
      <t>オオ</t>
    </rPh>
    <rPh sb="19" eb="21">
      <t>トッシュツ</t>
    </rPh>
    <rPh sb="37" eb="38">
      <t>トモナ</t>
    </rPh>
    <rPh sb="39" eb="42">
      <t>シンシセツ</t>
    </rPh>
    <rPh sb="45" eb="48">
      <t>ドウスイカン</t>
    </rPh>
    <rPh sb="49" eb="52">
      <t>ハイスイカン</t>
    </rPh>
    <rPh sb="53" eb="55">
      <t>フセツ</t>
    </rPh>
    <rPh sb="56" eb="58">
      <t>コウシン</t>
    </rPh>
    <rPh sb="59" eb="61">
      <t>ジッシ</t>
    </rPh>
    <rPh sb="74" eb="76">
      <t>カンロ</t>
    </rPh>
    <rPh sb="77" eb="80">
      <t>ロウキュウカ</t>
    </rPh>
    <rPh sb="81" eb="83">
      <t>シンコク</t>
    </rPh>
    <rPh sb="92" eb="94">
      <t>レイワ</t>
    </rPh>
    <rPh sb="112" eb="114">
      <t>ヨテイ</t>
    </rPh>
    <phoneticPr fontId="4"/>
  </si>
  <si>
    <t>全体として現状は、経営の健全性・効率性については問題ないと思われる。しかしながら、簡易水道の統合により増額する起債の償還と、老朽化していく管路の更新等に多額の費用が発生する可能性があり、財政状況を十分考慮の上、施設の更新を進めつつ、健全な経営を維持した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</si>
</sst>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0.45</c:v>
                </c:pt>
                <c:pt idx="1">
                  <c:v>0.46</c:v>
                </c:pt>
                <c:pt idx="2" formatCode="#,##0.00;&quot;△&quot;#,##0.00">
                  <c:v>0</c:v>
                </c:pt>
                <c:pt idx="3">
                  <c:v>7.9</c:v>
                </c:pt>
                <c:pt idx="4">
                  <c:v>0.87</c:v>
                </c:pt>
              </c:numCache>
            </c:numRef>
          </c:val>
          <c:extLst>
            <c:ext xmlns:c16="http://schemas.microsoft.com/office/drawing/2014/chart" uri="{C3380CC4-5D6E-409C-BE32-E72D297353CC}">
              <c16:uniqueId val="{00000000-5CB3-43A4-81DC-CB1A906E9674}"/>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5CB3-43A4-81DC-CB1A906E9674}"/>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66.2</c:v>
                </c:pt>
                <c:pt idx="1">
                  <c:v>65.489999999999995</c:v>
                </c:pt>
                <c:pt idx="2">
                  <c:v>64.7</c:v>
                </c:pt>
                <c:pt idx="3">
                  <c:v>68.23</c:v>
                </c:pt>
                <c:pt idx="4">
                  <c:v>74.13</c:v>
                </c:pt>
              </c:numCache>
            </c:numRef>
          </c:val>
          <c:extLst>
            <c:ext xmlns:c16="http://schemas.microsoft.com/office/drawing/2014/chart" uri="{C3380CC4-5D6E-409C-BE32-E72D297353CC}">
              <c16:uniqueId val="{00000000-344D-4C8A-90C5-6389AC5E858B}"/>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344D-4C8A-90C5-6389AC5E858B}"/>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81.67</c:v>
                </c:pt>
                <c:pt idx="1">
                  <c:v>88.48</c:v>
                </c:pt>
                <c:pt idx="2">
                  <c:v>87.66</c:v>
                </c:pt>
                <c:pt idx="3">
                  <c:v>83.99</c:v>
                </c:pt>
                <c:pt idx="4">
                  <c:v>69.94</c:v>
                </c:pt>
              </c:numCache>
            </c:numRef>
          </c:val>
          <c:extLst>
            <c:ext xmlns:c16="http://schemas.microsoft.com/office/drawing/2014/chart" uri="{C3380CC4-5D6E-409C-BE32-E72D297353CC}">
              <c16:uniqueId val="{00000000-2103-41EC-94BF-2A701390A3F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2103-41EC-94BF-2A701390A3F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212.3</c:v>
                </c:pt>
                <c:pt idx="1">
                  <c:v>234.64</c:v>
                </c:pt>
                <c:pt idx="2">
                  <c:v>116.49</c:v>
                </c:pt>
                <c:pt idx="3">
                  <c:v>94.79</c:v>
                </c:pt>
                <c:pt idx="4">
                  <c:v>86.57</c:v>
                </c:pt>
              </c:numCache>
            </c:numRef>
          </c:val>
          <c:extLst>
            <c:ext xmlns:c16="http://schemas.microsoft.com/office/drawing/2014/chart" uri="{C3380CC4-5D6E-409C-BE32-E72D297353CC}">
              <c16:uniqueId val="{00000000-F934-4747-9052-4C8D7CB3D253}"/>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F934-4747-9052-4C8D7CB3D253}"/>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4F-4D78-AECD-70C6C107DE2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4F-4D78-AECD-70C6C107DE2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A7-40F6-ACEF-F21CAD79A9A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A7-40F6-ACEF-F21CAD79A9A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16-4FC0-87A8-C582F16D982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16-4FC0-87A8-C582F16D982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7-439D-9853-C13CC6E5EC7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7-439D-9853-C13CC6E5EC7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376.23</c:v>
                </c:pt>
                <c:pt idx="1">
                  <c:v>688.56</c:v>
                </c:pt>
                <c:pt idx="2">
                  <c:v>1314.92</c:v>
                </c:pt>
                <c:pt idx="3">
                  <c:v>2096.98</c:v>
                </c:pt>
                <c:pt idx="4">
                  <c:v>2421.4899999999998</c:v>
                </c:pt>
              </c:numCache>
            </c:numRef>
          </c:val>
          <c:extLst>
            <c:ext xmlns:c16="http://schemas.microsoft.com/office/drawing/2014/chart" uri="{C3380CC4-5D6E-409C-BE32-E72D297353CC}">
              <c16:uniqueId val="{00000000-FF7C-47A5-9DE5-C4AEF649A174}"/>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FF7C-47A5-9DE5-C4AEF649A174}"/>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100.06</c:v>
                </c:pt>
                <c:pt idx="1">
                  <c:v>104.9</c:v>
                </c:pt>
                <c:pt idx="2">
                  <c:v>94.48</c:v>
                </c:pt>
                <c:pt idx="3">
                  <c:v>67.17</c:v>
                </c:pt>
                <c:pt idx="4">
                  <c:v>64.34</c:v>
                </c:pt>
              </c:numCache>
            </c:numRef>
          </c:val>
          <c:extLst>
            <c:ext xmlns:c16="http://schemas.microsoft.com/office/drawing/2014/chart" uri="{C3380CC4-5D6E-409C-BE32-E72D297353CC}">
              <c16:uniqueId val="{00000000-D58A-4822-ABE9-306BD3E17DE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D58A-4822-ABE9-306BD3E17DE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186.75</c:v>
                </c:pt>
                <c:pt idx="1">
                  <c:v>164.22</c:v>
                </c:pt>
                <c:pt idx="2">
                  <c:v>191.64</c:v>
                </c:pt>
                <c:pt idx="3">
                  <c:v>200.52</c:v>
                </c:pt>
                <c:pt idx="4">
                  <c:v>204.23</c:v>
                </c:pt>
              </c:numCache>
            </c:numRef>
          </c:val>
          <c:extLst>
            <c:ext xmlns:c16="http://schemas.microsoft.com/office/drawing/2014/chart" uri="{C3380CC4-5D6E-409C-BE32-E72D297353CC}">
              <c16:uniqueId val="{00000000-089A-49A5-A62B-C077C4D76A4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089A-49A5-A62B-C077C4D76A4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5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和歌山県　広川町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6761</v>
      </c>
      <c r="AM8" s="55"/>
      <c r="AN8" s="55"/>
      <c r="AO8" s="55"/>
      <c r="AP8" s="55"/>
      <c r="AQ8" s="55"/>
      <c r="AR8" s="55"/>
      <c r="AS8" s="55"/>
      <c r="AT8" s="45">
        <f>データ!$S$6</f>
        <v>65.349999999999994</v>
      </c>
      <c r="AU8" s="45"/>
      <c r="AV8" s="45"/>
      <c r="AW8" s="45"/>
      <c r="AX8" s="45"/>
      <c r="AY8" s="45"/>
      <c r="AZ8" s="45"/>
      <c r="BA8" s="45"/>
      <c r="BB8" s="45">
        <f>データ!$T$6</f>
        <v>103.46</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64.77</v>
      </c>
      <c r="Q10" s="45"/>
      <c r="R10" s="45"/>
      <c r="S10" s="45"/>
      <c r="T10" s="45"/>
      <c r="U10" s="45"/>
      <c r="V10" s="45"/>
      <c r="W10" s="55">
        <f>データ!$Q$6</f>
        <v>3018</v>
      </c>
      <c r="X10" s="55"/>
      <c r="Y10" s="55"/>
      <c r="Z10" s="55"/>
      <c r="AA10" s="55"/>
      <c r="AB10" s="55"/>
      <c r="AC10" s="55"/>
      <c r="AD10" s="2"/>
      <c r="AE10" s="2"/>
      <c r="AF10" s="2"/>
      <c r="AG10" s="2"/>
      <c r="AH10" s="2"/>
      <c r="AI10" s="2"/>
      <c r="AJ10" s="2"/>
      <c r="AK10" s="2"/>
      <c r="AL10" s="55">
        <f>データ!$U$6</f>
        <v>4355</v>
      </c>
      <c r="AM10" s="55"/>
      <c r="AN10" s="55"/>
      <c r="AO10" s="55"/>
      <c r="AP10" s="55"/>
      <c r="AQ10" s="55"/>
      <c r="AR10" s="55"/>
      <c r="AS10" s="55"/>
      <c r="AT10" s="45">
        <f>データ!$V$6</f>
        <v>9.98</v>
      </c>
      <c r="AU10" s="45"/>
      <c r="AV10" s="45"/>
      <c r="AW10" s="45"/>
      <c r="AX10" s="45"/>
      <c r="AY10" s="45"/>
      <c r="AZ10" s="45"/>
      <c r="BA10" s="45"/>
      <c r="BB10" s="45">
        <f>データ!$W$6</f>
        <v>436.37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115</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116</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42</v>
      </c>
      <c r="O85" s="13" t="str">
        <f>データ!EN6</f>
        <v>【0.58】</v>
      </c>
    </row>
  </sheetData>
  <sheetProtection algorithmName="SHA-512" hashValue="4KjqRguTgrh06qxNzRofRVAwFB27utgXnGARZUEyCliMcRrQHd11PKWph0ffcNPhfyxP9blLLSaebO+v2ocpug==" saltValue="xFyrSQCRjSggFyxYIefV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2021</v>
      </c>
      <c r="C6" s="20">
        <f t="shared" ref="C6:W6" si="3">C7</f>
        <v>303623</v>
      </c>
      <c r="D6" s="20">
        <f t="shared" si="3"/>
        <v>47</v>
      </c>
      <c r="E6" s="20">
        <f t="shared" si="3"/>
        <v>1</v>
      </c>
      <c r="F6" s="20">
        <f t="shared" si="3"/>
        <v>0</v>
      </c>
      <c r="G6" s="20">
        <f t="shared" si="3"/>
        <v>0</v>
      </c>
      <c r="H6" s="20" t="str">
        <f t="shared" si="3"/>
        <v>和歌山県　広川町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64.77</v>
      </c>
      <c r="Q6" s="21">
        <f t="shared" si="3"/>
        <v>3018</v>
      </c>
      <c r="R6" s="21">
        <f t="shared" si="3"/>
        <v>6761</v>
      </c>
      <c r="S6" s="21">
        <f t="shared" si="3"/>
        <v>65.349999999999994</v>
      </c>
      <c r="T6" s="21">
        <f t="shared" si="3"/>
        <v>103.46</v>
      </c>
      <c r="U6" s="21">
        <f t="shared" si="3"/>
        <v>4355</v>
      </c>
      <c r="V6" s="21">
        <f t="shared" si="3"/>
        <v>9.98</v>
      </c>
      <c r="W6" s="21">
        <f t="shared" si="3"/>
        <v>436.37</v>
      </c>
      <c r="X6" s="22">
        <f>IF(X7="",NA(),X7)</f>
        <v>212.3</v>
      </c>
      <c r="Y6" s="22">
        <f t="shared" ref="Y6:AG6" si="4">IF(Y7="",NA(),Y7)</f>
        <v>234.64</v>
      </c>
      <c r="Z6" s="22">
        <f t="shared" si="4"/>
        <v>116.49</v>
      </c>
      <c r="AA6" s="22">
        <f t="shared" si="4"/>
        <v>94.79</v>
      </c>
      <c r="AB6" s="22">
        <f t="shared" si="4"/>
        <v>86.57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376.23</v>
      </c>
      <c r="BF6" s="22">
        <f t="shared" ref="BF6:BN6" si="7">IF(BF7="",NA(),BF7)</f>
        <v>688.56</v>
      </c>
      <c r="BG6" s="22">
        <f t="shared" si="7"/>
        <v>1314.92</v>
      </c>
      <c r="BH6" s="22">
        <f t="shared" si="7"/>
        <v>2096.98</v>
      </c>
      <c r="BI6" s="22">
        <f t="shared" si="7"/>
        <v>2421.4899999999998</v>
      </c>
      <c r="BJ6" s="22">
        <f t="shared" si="7"/>
        <v>1061.58</v>
      </c>
      <c r="BK6" s="22">
        <f t="shared" si="7"/>
        <v>1007.7</v>
      </c>
      <c r="BL6" s="22">
        <f t="shared" si="7"/>
        <v>1018.52</v>
      </c>
      <c r="BM6" s="22">
        <f t="shared" si="7"/>
        <v>949.61</v>
      </c>
      <c r="BN6" s="22">
        <f t="shared" si="7"/>
        <v>918.84</v>
      </c>
      <c r="BO6" s="21" t="str">
        <f>IF(BO7="","",IF(BO7="-","【-】","【"&amp;SUBSTITUTE(TEXT(BO7,"#,##0.00"),"-","△")&amp;"】"))</f>
        <v>【940.88】</v>
      </c>
      <c r="BP6" s="22">
        <f>IF(BP7="",NA(),BP7)</f>
        <v>100.06</v>
      </c>
      <c r="BQ6" s="22">
        <f t="shared" ref="BQ6:BY6" si="8">IF(BQ7="",NA(),BQ7)</f>
        <v>104.9</v>
      </c>
      <c r="BR6" s="22">
        <f t="shared" si="8"/>
        <v>94.48</v>
      </c>
      <c r="BS6" s="22">
        <f t="shared" si="8"/>
        <v>67.17</v>
      </c>
      <c r="BT6" s="22">
        <f t="shared" si="8"/>
        <v>64.34</v>
      </c>
      <c r="BU6" s="22">
        <f t="shared" si="8"/>
        <v>58.52</v>
      </c>
      <c r="BV6" s="22">
        <f t="shared" si="8"/>
        <v>59.22</v>
      </c>
      <c r="BW6" s="22">
        <f t="shared" si="8"/>
        <v>58.79</v>
      </c>
      <c r="BX6" s="22">
        <f t="shared" si="8"/>
        <v>58.41</v>
      </c>
      <c r="BY6" s="22">
        <f t="shared" si="8"/>
        <v>58.27</v>
      </c>
      <c r="BZ6" s="21" t="str">
        <f>IF(BZ7="","",IF(BZ7="-","【-】","【"&amp;SUBSTITUTE(TEXT(BZ7,"#,##0.00"),"-","△")&amp;"】"))</f>
        <v>【54.59】</v>
      </c>
      <c r="CA6" s="22">
        <f>IF(CA7="",NA(),CA7)</f>
        <v>186.75</v>
      </c>
      <c r="CB6" s="22">
        <f t="shared" ref="CB6:CJ6" si="9">IF(CB7="",NA(),CB7)</f>
        <v>164.22</v>
      </c>
      <c r="CC6" s="22">
        <f t="shared" si="9"/>
        <v>191.64</v>
      </c>
      <c r="CD6" s="22">
        <f t="shared" si="9"/>
        <v>200.52</v>
      </c>
      <c r="CE6" s="22">
        <f t="shared" si="9"/>
        <v>204.23</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66.2</v>
      </c>
      <c r="CM6" s="22">
        <f t="shared" ref="CM6:CU6" si="10">IF(CM7="",NA(),CM7)</f>
        <v>65.489999999999995</v>
      </c>
      <c r="CN6" s="22">
        <f t="shared" si="10"/>
        <v>64.7</v>
      </c>
      <c r="CO6" s="22">
        <f t="shared" si="10"/>
        <v>68.23</v>
      </c>
      <c r="CP6" s="22">
        <f t="shared" si="10"/>
        <v>74.13</v>
      </c>
      <c r="CQ6" s="22">
        <f t="shared" si="10"/>
        <v>57.3</v>
      </c>
      <c r="CR6" s="22">
        <f t="shared" si="10"/>
        <v>56.76</v>
      </c>
      <c r="CS6" s="22">
        <f t="shared" si="10"/>
        <v>56.04</v>
      </c>
      <c r="CT6" s="22">
        <f t="shared" si="10"/>
        <v>58.52</v>
      </c>
      <c r="CU6" s="22">
        <f t="shared" si="10"/>
        <v>58.88</v>
      </c>
      <c r="CV6" s="21" t="str">
        <f>IF(CV7="","",IF(CV7="-","【-】","【"&amp;SUBSTITUTE(TEXT(CV7,"#,##0.00"),"-","△")&amp;"】"))</f>
        <v>【56.42】</v>
      </c>
      <c r="CW6" s="22">
        <f>IF(CW7="",NA(),CW7)</f>
        <v>81.67</v>
      </c>
      <c r="CX6" s="22">
        <f t="shared" ref="CX6:DF6" si="11">IF(CX7="",NA(),CX7)</f>
        <v>88.48</v>
      </c>
      <c r="CY6" s="22">
        <f t="shared" si="11"/>
        <v>87.66</v>
      </c>
      <c r="CZ6" s="22">
        <f t="shared" si="11"/>
        <v>83.99</v>
      </c>
      <c r="DA6" s="22">
        <f t="shared" si="11"/>
        <v>69.94</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0.45</v>
      </c>
      <c r="EE6" s="22">
        <f t="shared" ref="EE6:EM6" si="14">IF(EE7="",NA(),EE7)</f>
        <v>0.46</v>
      </c>
      <c r="EF6" s="21">
        <f t="shared" si="14"/>
        <v>0</v>
      </c>
      <c r="EG6" s="22">
        <f t="shared" si="14"/>
        <v>7.9</v>
      </c>
      <c r="EH6" s="22">
        <f t="shared" si="14"/>
        <v>0.87</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303623</v>
      </c>
      <c r="D7" s="24">
        <v>47</v>
      </c>
      <c r="E7" s="24">
        <v>1</v>
      </c>
      <c r="F7" s="24">
        <v>0</v>
      </c>
      <c r="G7" s="24">
        <v>0</v>
      </c>
      <c r="H7" s="24" t="s">
        <v>96</v>
      </c>
      <c r="I7" s="24" t="s">
        <v>97</v>
      </c>
      <c r="J7" s="24" t="s">
        <v>98</v>
      </c>
      <c r="K7" s="24" t="s">
        <v>99</v>
      </c>
      <c r="L7" s="24" t="s">
        <v>100</v>
      </c>
      <c r="M7" s="24" t="s">
        <v>101</v>
      </c>
      <c r="N7" s="25" t="s">
        <v>102</v>
      </c>
      <c r="O7" s="25" t="s">
        <v>103</v>
      </c>
      <c r="P7" s="25">
        <v>64.77</v>
      </c>
      <c r="Q7" s="25">
        <v>3018</v>
      </c>
      <c r="R7" s="25">
        <v>6761</v>
      </c>
      <c r="S7" s="25">
        <v>65.349999999999994</v>
      </c>
      <c r="T7" s="25">
        <v>103.46</v>
      </c>
      <c r="U7" s="25">
        <v>4355</v>
      </c>
      <c r="V7" s="25">
        <v>9.98</v>
      </c>
      <c r="W7" s="25">
        <v>436.37</v>
      </c>
      <c r="X7" s="25">
        <v>212.3</v>
      </c>
      <c r="Y7" s="25">
        <v>234.64</v>
      </c>
      <c r="Z7" s="25">
        <v>116.49</v>
      </c>
      <c r="AA7" s="25">
        <v>94.79</v>
      </c>
      <c r="AB7" s="25">
        <v>86.57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376.23</v>
      </c>
      <c r="BF7" s="25">
        <v>688.56</v>
      </c>
      <c r="BG7" s="25">
        <v>1314.92</v>
      </c>
      <c r="BH7" s="25">
        <v>2096.98</v>
      </c>
      <c r="BI7" s="25">
        <v>2421.4899999999998</v>
      </c>
      <c r="BJ7" s="25">
        <v>1061.58</v>
      </c>
      <c r="BK7" s="25">
        <v>1007.7</v>
      </c>
      <c r="BL7" s="25">
        <v>1018.52</v>
      </c>
      <c r="BM7" s="25">
        <v>949.61</v>
      </c>
      <c r="BN7" s="25">
        <v>918.84</v>
      </c>
      <c r="BO7" s="25">
        <v>940.88</v>
      </c>
      <c r="BP7" s="25">
        <v>100.06</v>
      </c>
      <c r="BQ7" s="25">
        <v>104.9</v>
      </c>
      <c r="BR7" s="25">
        <v>94.48</v>
      </c>
      <c r="BS7" s="25">
        <v>67.17</v>
      </c>
      <c r="BT7" s="25">
        <v>64.34</v>
      </c>
      <c r="BU7" s="25">
        <v>58.52</v>
      </c>
      <c r="BV7" s="25">
        <v>59.22</v>
      </c>
      <c r="BW7" s="25">
        <v>58.79</v>
      </c>
      <c r="BX7" s="25">
        <v>58.41</v>
      </c>
      <c r="BY7" s="25">
        <v>58.27</v>
      </c>
      <c r="BZ7" s="25">
        <v>54.59</v>
      </c>
      <c r="CA7" s="25">
        <v>186.75</v>
      </c>
      <c r="CB7" s="25">
        <v>164.22</v>
      </c>
      <c r="CC7" s="25">
        <v>191.64</v>
      </c>
      <c r="CD7" s="25">
        <v>200.52</v>
      </c>
      <c r="CE7" s="25">
        <v>204.23</v>
      </c>
      <c r="CF7" s="25">
        <v>296.3</v>
      </c>
      <c r="CG7" s="25">
        <v>292.89999999999998</v>
      </c>
      <c r="CH7" s="25">
        <v>298.25</v>
      </c>
      <c r="CI7" s="25">
        <v>303.27999999999997</v>
      </c>
      <c r="CJ7" s="25">
        <v>303.81</v>
      </c>
      <c r="CK7" s="25">
        <v>301.2</v>
      </c>
      <c r="CL7" s="25">
        <v>66.2</v>
      </c>
      <c r="CM7" s="25">
        <v>65.489999999999995</v>
      </c>
      <c r="CN7" s="25">
        <v>64.7</v>
      </c>
      <c r="CO7" s="25">
        <v>68.23</v>
      </c>
      <c r="CP7" s="25">
        <v>74.13</v>
      </c>
      <c r="CQ7" s="25">
        <v>57.3</v>
      </c>
      <c r="CR7" s="25">
        <v>56.76</v>
      </c>
      <c r="CS7" s="25">
        <v>56.04</v>
      </c>
      <c r="CT7" s="25">
        <v>58.52</v>
      </c>
      <c r="CU7" s="25">
        <v>58.88</v>
      </c>
      <c r="CV7" s="25">
        <v>56.42</v>
      </c>
      <c r="CW7" s="25">
        <v>81.67</v>
      </c>
      <c r="CX7" s="25">
        <v>88.48</v>
      </c>
      <c r="CY7" s="25">
        <v>87.66</v>
      </c>
      <c r="CZ7" s="25">
        <v>83.99</v>
      </c>
      <c r="DA7" s="25">
        <v>69.94</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0.45</v>
      </c>
      <c r="EE7" s="25">
        <v>0.46</v>
      </c>
      <c r="EF7" s="25">
        <v>0</v>
      </c>
      <c r="EG7" s="25">
        <v>7.9</v>
      </c>
      <c r="EH7" s="25">
        <v>0.87</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109</v>
      </c>
    </row>
    <row r="12" spans="1:144" x14ac:dyDescent="0.15">
      <c r="B12">
        <v>1</v>
      </c>
      <c r="C12">
        <v>1</v>
      </c>
      <c r="D12">
        <v>1</v>
      </c>
      <c r="E12">
        <v>2</v>
      </c>
      <c r="F12">
        <v>3</v>
      </c>
      <c r="G12" t="s">
        <v>110</v>
      </c>
    </row>
    <row r="13" spans="1:144" x14ac:dyDescent="0.15">
      <c r="B13" t="s">
        <v>111</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2022-12-01T01:10:53Z</dcterms:created>
  <dcterms:modified xsi:type="dcterms:W3CDTF">2023-01-08T06:51:32Z</dcterms:modified>
  <cp:category/>
</cp:coreProperties>
</file>