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192.168.24.53\public2\Koeikigyo-A\10.ぎょうせい\コ.高野町(上水道）\01.アドバイザリ\R04年度\50.経営比較分析表\"/>
    </mc:Choice>
  </mc:AlternateContent>
  <xr:revisionPtr revIDLastSave="0" documentId="13_ncr:1_{B4C4C017-469B-43A6-95C9-518EDB90557C}" xr6:coauthVersionLast="47" xr6:coauthVersionMax="47" xr10:uidLastSave="{00000000-0000-0000-0000-000000000000}"/>
  <workbookProtection workbookAlgorithmName="SHA-512" workbookHashValue="KcZ5P7U+lMhMrJfQuX9dprOuv90yQoOySV156lKI2WGI5fLr0RJxkFz9qcdjX3idtlJRR0Ljci+H31cxoHuseQ==" workbookSaltValue="GbI0kn4axLmieJlxGzGXJA==" workbookSpinCount="100000" lockStructure="1"/>
  <bookViews>
    <workbookView xWindow="2037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S6" i="5"/>
  <c r="AL8" i="4" s="1"/>
  <c r="R6" i="5"/>
  <c r="AD10" i="4" s="1"/>
  <c r="Q6" i="5"/>
  <c r="W10" i="4" s="1"/>
  <c r="P6" i="5"/>
  <c r="O6" i="5"/>
  <c r="I10" i="4" s="1"/>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L10" i="4"/>
  <c r="P10" i="4"/>
  <c r="B10" i="4"/>
  <c r="AT8" i="4"/>
  <c r="P8" i="4"/>
  <c r="I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<sst xmlns="http://schemas.openxmlformats.org/spreadsheetml/2006/main" count="236" uniqueCount="119">
  <si>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</si>
  <si>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</si>
  <si>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</si>
  <si>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</si>
  <si>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</si>
  <si>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</si>
  <si>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</si>
  <si>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</si>
  <si>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</si>
  <si>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</si>
  <si>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</si>
  <si>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</si>
  <si>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</si>
  <si>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</si>
  <si>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</si>
  <si>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</si>
  <si>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</si>
  <si>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</si>
  <si>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</si>
  <si>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</si>
  <si>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</si>
  <si>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</si>
  <si>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</si>
  <si>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</si>
  <si>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</si>
  <si>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</si>
  <si>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</si>
  <si>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</si>
  <si>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</si>
  <si>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</si>
  <si>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</si>
  <si>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</si>
  <si>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</si>
  <si>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</si>
  <si>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</si>
  <si>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</si>
  <si>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</si>
  <si>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</si>
  <si>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</si>
  <si>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</si>
  <si>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</si>
  <si>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</si>
  <si>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</si>
  <si>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</si>
  <si>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</si>
  <si>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</si>
  <si>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</si>
  <si>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</si>
  <si>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</si>
  <si>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</si>
  <si>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</si>
  <si>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</si>
  <si>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</si>
  <si>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</si>
  <si>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</si>
  <si>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</si>
  <si>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</si>
  <si>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</si>
  <si>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</si>
  <si>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</si>
  <si>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</si>
  <si>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</si>
  <si>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</si>
  <si>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</si>
  <si>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</si>
  <si>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</si>
  <si>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</si>
  <si>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</si>
  <si>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</si>
  <si>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</si>
  <si>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</si>
  <si>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</si>
  <si>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</si>
  <si>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</si>
  <si>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</si>
  <si>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</si>
  <si>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</si>
  <si>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</si>
  <si>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</si>
  <si>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</si>
  <si>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</si>
  <si>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</si>
  <si>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</si>
  <si>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</si>
  <si>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</si>
  <si>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</si>
  <si>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</si>
  <si>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</si>
  <si>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</si>
  <si>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</si>
  <si>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</si>
  <si>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</si>
  <si>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</si>
  <si>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</si>
  <si>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</si>
  <si>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</si>
  <si>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高野町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</si>
  <si>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</si>
  <si>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</si>
  <si>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</si>
  <si>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</si>
  <si>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</si>
  <si>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</si>
  <si>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</si>
  <si>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</si>
  <si>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</si>
  <si>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</si>
  <si>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</si>
  <si>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</si>
  <si>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</si>
  <si>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</si>
  <si>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</si>
  <si>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</si>
  <si>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</si>
  <si>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</si>
  <si>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</si>
  <si>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高野町では公共下水道・特定環境保全公共下水道・農業集落排水・個別排水処理・生活排水処理と下水道事業を展開しており、下水道の普及啓蒙に努めている。
このうち、特定環境保全公共下水道は西細川処理区の汚水処理を担っている。
汚水処理原価が高く施設利用率が低いことが課題であり、経営は一般会計からの繰入に頼っている状態である。経費の削減に鋭意、継続的に取り組んできたところであるが、それも限界に達している。今後は、使用料単価の見直しや施設規模の適正化の検討にも取り組む必要がある。</t>
    <phoneticPr fontId="4"/>
  </si>
  <si>
    <t>平成９年以降の供用開始から23年経過しており、処理施設の整備計画を行う時期が来ている。
現状は、管渠更新は行っておらず、管渠改善率は0％となっている。
将来的な更新・修繕費用の発生を見越し、計画的に修繕・更新を実施していくことが重要である。
機械装置等は経年劣化が進んでいるため、計画に基づいた適切な更新投資の実施により、ライフサイクルコストの削減に努める必要がある。</t>
    <rPh sb="15" eb="16">
      <t>ネン</t>
    </rPh>
    <rPh sb="16" eb="18">
      <t>ケイカ</t>
    </rPh>
    <rPh sb="23" eb="27">
      <t>ショリシセツ</t>
    </rPh>
    <rPh sb="28" eb="32">
      <t>セイビケイカク</t>
    </rPh>
    <rPh sb="33" eb="34">
      <t>オコナ</t>
    </rPh>
    <rPh sb="35" eb="37">
      <t>ジキ</t>
    </rPh>
    <rPh sb="38" eb="39">
      <t>キ</t>
    </rPh>
    <rPh sb="44" eb="46">
      <t>ゲンジョウ</t>
    </rPh>
    <rPh sb="179" eb="181">
      <t>ヒツヨウ</t>
    </rPh>
    <phoneticPr fontId="4"/>
  </si>
  <si>
    <t xml:space="preserve">①収益的収支比率は概ね100％前後で推移しているが、収入の大半は一般会計からの繰入金であり、基準外繰入が含まれている。
企業債については、その全額を一般会計等において負担することになっているため、④企業債残高対事業規模比率はゼロである。
⑥汚水処理原価は上昇したが、これは汚水処理費の増加及び有収水量の減少によるものである。使用料収入は3か月の無償化措置が無くなり、使用料単価が上昇した。使用料単価の上昇が大きく影響した結果、⑤経費回収率は大きく改善した。
使用料収入の確保と汚水処理費の削減に引き続き取り組んでいく必要がある。
⑦施設利用率は汚水処理水量が減少したことで悪化した。50％を下回っており、現状の施設・設備は過大であると考えられる。そのため、現状施設の一層の有効な活用方法や、施設の更新時においては人口動向を踏まえた最適な施設規模について検討する必要がある。
⑧水洗化率は高い水準を維持している。
人口減少によって使用料収入が年々減少傾向にあり、施設維持管理費の削減も取り組んでいるが、それも限界に達している。今後は使用料の見直しを行うなど、財源の確保に取り組む必要がある。
</t>
    <rPh sb="126" eb="128">
      <t>ゲンカ</t>
    </rPh>
    <rPh sb="129" eb="131">
      <t>ジョウショウ</t>
    </rPh>
    <rPh sb="138" eb="143">
      <t>オスイショリヒ</t>
    </rPh>
    <rPh sb="144" eb="146">
      <t>ゾウカ</t>
    </rPh>
    <rPh sb="146" eb="147">
      <t>オヨ</t>
    </rPh>
    <rPh sb="148" eb="152">
      <t>ユウシュウスイリョウ</t>
    </rPh>
    <rPh sb="153" eb="155">
      <t>ゲンショウ</t>
    </rPh>
    <rPh sb="172" eb="173">
      <t>ゲツ</t>
    </rPh>
    <rPh sb="177" eb="179">
      <t>ソチ</t>
    </rPh>
    <rPh sb="180" eb="181">
      <t>ナ</t>
    </rPh>
    <rPh sb="185" eb="188">
      <t>シヨウリョウ</t>
    </rPh>
    <rPh sb="188" eb="190">
      <t>タンカ</t>
    </rPh>
    <rPh sb="191" eb="193">
      <t>ジョウショウ</t>
    </rPh>
    <rPh sb="196" eb="199">
      <t>シヨウリョウ</t>
    </rPh>
    <rPh sb="199" eb="201">
      <t>タンカ</t>
    </rPh>
    <rPh sb="202" eb="204">
      <t>ジョウショウ</t>
    </rPh>
    <rPh sb="205" eb="206">
      <t>オオ</t>
    </rPh>
    <rPh sb="208" eb="210">
      <t>エイキョウ</t>
    </rPh>
    <rPh sb="212" eb="214">
      <t>ケッカ</t>
    </rPh>
    <rPh sb="225" eb="227">
      <t>カイゼン</t>
    </rPh>
    <rPh sb="282" eb="284">
      <t>ゲンショウ</t>
    </rPh>
    <rPh sb="289" eb="291">
      <t>アッカ</t>
    </rPh>
    <rPh sb="298" eb="300">
      <t>シタマワ</t>
    </rPh>
    <rPh sb="383" eb="38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</si>
</sst>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741-4E6F-B772-638A946E0C4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3741-4E6F-B772-638A946E0C4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40</c:v>
                </c:pt>
                <c:pt idx="1">
                  <c:v>40</c:v>
                </c:pt>
                <c:pt idx="2">
                  <c:v>48</c:v>
                </c:pt>
                <c:pt idx="3">
                  <c:v>54</c:v>
                </c:pt>
                <c:pt idx="4">
                  <c:v>42</c:v>
                </c:pt>
              </c:numCache>
            </c:numRef>
          </c:val>
          <c:extLst>
            <c:ext xmlns:c16="http://schemas.microsoft.com/office/drawing/2014/chart" uri="{C3380CC4-5D6E-409C-BE32-E72D297353CC}">
              <c16:uniqueId val="{00000000-F8B4-4561-A275-F39630D73F6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F8B4-4561-A275-F39630D73F6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95.65</c:v>
                </c:pt>
                <c:pt idx="1">
                  <c:v>84.85</c:v>
                </c:pt>
                <c:pt idx="2">
                  <c:v>95.16</c:v>
                </c:pt>
                <c:pt idx="3">
                  <c:v>91.38</c:v>
                </c:pt>
                <c:pt idx="4">
                  <c:v>91.07</c:v>
                </c:pt>
              </c:numCache>
            </c:numRef>
          </c:val>
          <c:extLst>
            <c:ext xmlns:c16="http://schemas.microsoft.com/office/drawing/2014/chart" uri="{C3380CC4-5D6E-409C-BE32-E72D297353CC}">
              <c16:uniqueId val="{00000000-61E0-47AF-960C-3ADCFCB0552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61E0-47AF-960C-3ADCFCB0552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103.98</c:v>
                </c:pt>
                <c:pt idx="1">
                  <c:v>102.69</c:v>
                </c:pt>
                <c:pt idx="2">
                  <c:v>105.56</c:v>
                </c:pt>
                <c:pt idx="3">
                  <c:v>105.34</c:v>
                </c:pt>
                <c:pt idx="4">
                  <c:v>104.08</c:v>
                </c:pt>
              </c:numCache>
            </c:numRef>
          </c:val>
          <c:extLst>
            <c:ext xmlns:c16="http://schemas.microsoft.com/office/drawing/2014/chart" uri="{C3380CC4-5D6E-409C-BE32-E72D297353CC}">
              <c16:uniqueId val="{00000000-82A3-4B66-961A-4FA19096D1F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A3-4B66-961A-4FA19096D1F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FD1-4773-AB9D-14239E7913F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D1-4773-AB9D-14239E7913F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6A0-4A60-A627-2853695FC72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A0-4A60-A627-2853695FC72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F07-4032-82D9-EAB61144F4A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07-4032-82D9-EAB61144F4A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87-46C3-A463-19DE150B180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87-46C3-A463-19DE150B180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formatCode="#,##0.00;&quot;△&quot;#,##0.00">
                  <c:v>0</c:v>
                </c:pt>
                <c:pt idx="1">
                  <c:v>2708.95</c:v>
                </c:pt>
                <c:pt idx="2" formatCode="#,##0.00;&quot;△&quot;#,##0.00">
                  <c:v>0</c:v>
                </c:pt>
                <c:pt idx="3">
                  <c:v>823.78</c:v>
                </c:pt>
                <c:pt idx="4" formatCode="#,##0.00;&quot;△&quot;#,##0.00">
                  <c:v>0</c:v>
                </c:pt>
              </c:numCache>
            </c:numRef>
          </c:val>
          <c:extLst>
            <c:ext xmlns:c16="http://schemas.microsoft.com/office/drawing/2014/chart" uri="{C3380CC4-5D6E-409C-BE32-E72D297353CC}">
              <c16:uniqueId val="{00000000-35D6-4EEE-916D-B232528DB48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35D6-4EEE-916D-B232528DB48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71.680000000000007</c:v>
                </c:pt>
                <c:pt idx="1">
                  <c:v>65.319999999999993</c:v>
                </c:pt>
                <c:pt idx="2">
                  <c:v>65.459999999999994</c:v>
                </c:pt>
                <c:pt idx="3">
                  <c:v>47.6</c:v>
                </c:pt>
                <c:pt idx="4">
                  <c:v>58.94</c:v>
                </c:pt>
              </c:numCache>
            </c:numRef>
          </c:val>
          <c:extLst>
            <c:ext xmlns:c16="http://schemas.microsoft.com/office/drawing/2014/chart" uri="{C3380CC4-5D6E-409C-BE32-E72D297353CC}">
              <c16:uniqueId val="{00000000-A3B6-4E82-9496-3D12839EF29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A3B6-4E82-9496-3D12839EF29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353.73</c:v>
                </c:pt>
                <c:pt idx="1">
                  <c:v>419.66</c:v>
                </c:pt>
                <c:pt idx="2">
                  <c:v>381.72</c:v>
                </c:pt>
                <c:pt idx="3">
                  <c:v>418.52</c:v>
                </c:pt>
                <c:pt idx="4">
                  <c:v>453.31</c:v>
                </c:pt>
              </c:numCache>
            </c:numRef>
          </c:val>
          <c:extLst>
            <c:ext xmlns:c16="http://schemas.microsoft.com/office/drawing/2014/chart" uri="{C3380CC4-5D6E-409C-BE32-E72D297353CC}">
              <c16:uniqueId val="{00000000-2BFB-4168-AC9C-F3C101CAED0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2BFB-4168-AC9C-F3C101CAED0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15"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和歌山県　高野町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6">
        <f>データ!S6</f>
        <v>2794</v>
      </c>
      <c r="AM8" s="46"/>
      <c r="AN8" s="46"/>
      <c r="AO8" s="46"/>
      <c r="AP8" s="46"/>
      <c r="AQ8" s="46"/>
      <c r="AR8" s="46"/>
      <c r="AS8" s="46"/>
      <c r="AT8" s="45">
        <f>データ!T6</f>
        <v>137.03</v>
      </c>
      <c r="AU8" s="45"/>
      <c r="AV8" s="45"/>
      <c r="AW8" s="45"/>
      <c r="AX8" s="45"/>
      <c r="AY8" s="45"/>
      <c r="AZ8" s="45"/>
      <c r="BA8" s="45"/>
      <c r="BB8" s="45">
        <f>データ!U6</f>
        <v>20.39</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2.02</v>
      </c>
      <c r="Q10" s="45"/>
      <c r="R10" s="45"/>
      <c r="S10" s="45"/>
      <c r="T10" s="45"/>
      <c r="U10" s="45"/>
      <c r="V10" s="45"/>
      <c r="W10" s="45">
        <f>データ!Q6</f>
        <v>56.5</v>
      </c>
      <c r="X10" s="45"/>
      <c r="Y10" s="45"/>
      <c r="Z10" s="45"/>
      <c r="AA10" s="45"/>
      <c r="AB10" s="45"/>
      <c r="AC10" s="45"/>
      <c r="AD10" s="46">
        <f>データ!R6</f>
        <v>3400</v>
      </c>
      <c r="AE10" s="46"/>
      <c r="AF10" s="46"/>
      <c r="AG10" s="46"/>
      <c r="AH10" s="46"/>
      <c r="AI10" s="46"/>
      <c r="AJ10" s="46"/>
      <c r="AK10" s="2"/>
      <c r="AL10" s="46">
        <f>データ!V6</f>
        <v>56</v>
      </c>
      <c r="AM10" s="46"/>
      <c r="AN10" s="46"/>
      <c r="AO10" s="46"/>
      <c r="AP10" s="46"/>
      <c r="AQ10" s="46"/>
      <c r="AR10" s="46"/>
      <c r="AS10" s="46"/>
      <c r="AT10" s="45">
        <f>データ!W6</f>
        <v>0.08</v>
      </c>
      <c r="AU10" s="45"/>
      <c r="AV10" s="45"/>
      <c r="AW10" s="45"/>
      <c r="AX10" s="45"/>
      <c r="AY10" s="45"/>
      <c r="AZ10" s="45"/>
      <c r="BA10" s="45"/>
      <c r="BB10" s="45">
        <f>データ!X6</f>
        <v>700</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【1,201.79】</v>
      </c>
      <c r="I86" s="12" t="str">
        <f>データ!CA6</f>
        <v>【75.31】</v>
      </c>
      <c r="J86" s="12" t="str">
        <f>データ!CL6</f>
        <v>【216.39】</v>
      </c>
      <c r="K86" s="12" t="str">
        <f>データ!CW6</f>
        <v>【42.57】</v>
      </c>
      <c r="L86" s="12" t="str">
        <f>データ!DH6</f>
        <v>【85.24】</v>
      </c>
      <c r="M86" s="12" t="s">
        <v>43</v>
      </c>
      <c r="N86" s="12" t="s">
        <v>43</v>
      </c>
      <c r="O86" s="12" t="str">
        <f>データ!EO6</f>
        <v>【0.15】</v>
      </c>
    </row>
  </sheetData>
  <sheetProtection algorithmName="SHA-512" hashValue="j4p+DTWgcWjvODd8sOot9tpyq6fTSx3CZszAQEzaO3yhaKVwa6R9cAXxhDLbW/5P50e5E52b5ixjqr1jXogjJg==" saltValue="rk9g3CoJvLzRAf/pVjjgO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5"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5" s="22" customFormat="1" x14ac:dyDescent="0.15">
      <c r="A6" s="14" t="s">
        <v>95</v>
      </c>
      <c r="B6" s="19">
        <f>B7</f>
        <v>2021</v>
      </c>
      <c r="C6" s="19">
        <f t="shared" ref="C6:X6" si="3">C7</f>
        <v>303445</v>
      </c>
      <c r="D6" s="19">
        <f t="shared" si="3"/>
        <v>47</v>
      </c>
      <c r="E6" s="19">
        <f t="shared" si="3"/>
        <v>17</v>
      </c>
      <c r="F6" s="19">
        <f t="shared" si="3"/>
        <v>4</v>
      </c>
      <c r="G6" s="19">
        <f t="shared" si="3"/>
        <v>0</v>
      </c>
      <c r="H6" s="19" t="str">
        <f t="shared" si="3"/>
        <v>和歌山県　高野町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2.02</v>
      </c>
      <c r="Q6" s="20">
        <f t="shared" si="3"/>
        <v>56.5</v>
      </c>
      <c r="R6" s="20">
        <f t="shared" si="3"/>
        <v>3400</v>
      </c>
      <c r="S6" s="20">
        <f t="shared" si="3"/>
        <v>2794</v>
      </c>
      <c r="T6" s="20">
        <f t="shared" si="3"/>
        <v>137.03</v>
      </c>
      <c r="U6" s="20">
        <f t="shared" si="3"/>
        <v>20.39</v>
      </c>
      <c r="V6" s="20">
        <f t="shared" si="3"/>
        <v>56</v>
      </c>
      <c r="W6" s="20">
        <f t="shared" si="3"/>
        <v>0.08</v>
      </c>
      <c r="X6" s="20">
        <f t="shared" si="3"/>
        <v>700</v>
      </c>
      <c r="Y6" s="21">
        <f>IF(Y7="",NA(),Y7)</f>
        <v>103.98</v>
      </c>
      <c r="Z6" s="21">
        <f t="shared" ref="Z6:AH6" si="4">IF(Z7="",NA(),Z7)</f>
        <v>102.69</v>
      </c>
      <c r="AA6" s="21">
        <f t="shared" si="4"/>
        <v>105.56</v>
      </c>
      <c r="AB6" s="21">
        <f t="shared" si="4"/>
        <v>105.34</v>
      </c>
      <c r="AC6" s="21">
        <f t="shared" si="4"/>
        <v>104.08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1">
        <f t="shared" ref="BG6:BO6" si="7">IF(BG7="",NA(),BG7)</f>
        <v>2708.95</v>
      </c>
      <c r="BH6" s="20">
        <f t="shared" si="7"/>
        <v>0</v>
      </c>
      <c r="BI6" s="21">
        <f t="shared" si="7"/>
        <v>823.78</v>
      </c>
      <c r="BJ6" s="20">
        <f t="shared" si="7"/>
        <v>0</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71.680000000000007</v>
      </c>
      <c r="BR6" s="21">
        <f t="shared" ref="BR6:BZ6" si="8">IF(BR7="",NA(),BR7)</f>
        <v>65.319999999999993</v>
      </c>
      <c r="BS6" s="21">
        <f t="shared" si="8"/>
        <v>65.459999999999994</v>
      </c>
      <c r="BT6" s="21">
        <f t="shared" si="8"/>
        <v>47.6</v>
      </c>
      <c r="BU6" s="21">
        <f t="shared" si="8"/>
        <v>58.94</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353.73</v>
      </c>
      <c r="CC6" s="21">
        <f t="shared" ref="CC6:CK6" si="9">IF(CC7="",NA(),CC7)</f>
        <v>419.66</v>
      </c>
      <c r="CD6" s="21">
        <f t="shared" si="9"/>
        <v>381.72</v>
      </c>
      <c r="CE6" s="21">
        <f t="shared" si="9"/>
        <v>418.52</v>
      </c>
      <c r="CF6" s="21">
        <f t="shared" si="9"/>
        <v>453.31</v>
      </c>
      <c r="CG6" s="21">
        <f t="shared" si="9"/>
        <v>221.81</v>
      </c>
      <c r="CH6" s="21">
        <f t="shared" si="9"/>
        <v>230.02</v>
      </c>
      <c r="CI6" s="21">
        <f t="shared" si="9"/>
        <v>228.47</v>
      </c>
      <c r="CJ6" s="21">
        <f t="shared" si="9"/>
        <v>224.88</v>
      </c>
      <c r="CK6" s="21">
        <f t="shared" si="9"/>
        <v>228.64</v>
      </c>
      <c r="CL6" s="20" t="str">
        <f>IF(CL7="","",IF(CL7="-","【-】","【"&amp;SUBSTITUTE(TEXT(CL7,"#,##0.00"),"-","△")&amp;"】"))</f>
        <v>【216.39】</v>
      </c>
      <c r="CM6" s="21">
        <f>IF(CM7="",NA(),CM7)</f>
        <v>40</v>
      </c>
      <c r="CN6" s="21">
        <f t="shared" ref="CN6:CV6" si="10">IF(CN7="",NA(),CN7)</f>
        <v>40</v>
      </c>
      <c r="CO6" s="21">
        <f t="shared" si="10"/>
        <v>48</v>
      </c>
      <c r="CP6" s="21">
        <f t="shared" si="10"/>
        <v>54</v>
      </c>
      <c r="CQ6" s="21">
        <f t="shared" si="10"/>
        <v>42</v>
      </c>
      <c r="CR6" s="21">
        <f t="shared" si="10"/>
        <v>43.36</v>
      </c>
      <c r="CS6" s="21">
        <f t="shared" si="10"/>
        <v>42.56</v>
      </c>
      <c r="CT6" s="21">
        <f t="shared" si="10"/>
        <v>42.47</v>
      </c>
      <c r="CU6" s="21">
        <f t="shared" si="10"/>
        <v>42.4</v>
      </c>
      <c r="CV6" s="21">
        <f t="shared" si="10"/>
        <v>42.28</v>
      </c>
      <c r="CW6" s="20" t="str">
        <f>IF(CW7="","",IF(CW7="-","【-】","【"&amp;SUBSTITUTE(TEXT(CW7,"#,##0.00"),"-","△")&amp;"】"))</f>
        <v>【42.57】</v>
      </c>
      <c r="CX6" s="21">
        <f>IF(CX7="",NA(),CX7)</f>
        <v>95.65</v>
      </c>
      <c r="CY6" s="21">
        <f t="shared" ref="CY6:DG6" si="11">IF(CY7="",NA(),CY7)</f>
        <v>84.85</v>
      </c>
      <c r="CZ6" s="21">
        <f t="shared" si="11"/>
        <v>95.16</v>
      </c>
      <c r="DA6" s="21">
        <f t="shared" si="11"/>
        <v>91.38</v>
      </c>
      <c r="DB6" s="21">
        <f t="shared" si="11"/>
        <v>91.07</v>
      </c>
      <c r="DC6" s="21">
        <f t="shared" si="11"/>
        <v>83.06</v>
      </c>
      <c r="DD6" s="21">
        <f t="shared" si="11"/>
        <v>83.32</v>
      </c>
      <c r="DE6" s="21">
        <f t="shared" si="11"/>
        <v>83.75</v>
      </c>
      <c r="DF6" s="21">
        <f t="shared" si="11"/>
        <v>84.19</v>
      </c>
      <c r="DG6" s="21">
        <f t="shared" si="11"/>
        <v>84.34</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5" s="22" customFormat="1" x14ac:dyDescent="0.15">
      <c r="A7" s="14"/>
      <c r="B7" s="23">
        <v>2021</v>
      </c>
      <c r="C7" s="23">
        <v>303445</v>
      </c>
      <c r="D7" s="23">
        <v>47</v>
      </c>
      <c r="E7" s="23">
        <v>17</v>
      </c>
      <c r="F7" s="23">
        <v>4</v>
      </c>
      <c r="G7" s="23">
        <v>0</v>
      </c>
      <c r="H7" s="23" t="s">
        <v>96</v>
      </c>
      <c r="I7" s="23" t="s">
        <v>97</v>
      </c>
      <c r="J7" s="23" t="s">
        <v>98</v>
      </c>
      <c r="K7" s="23" t="s">
        <v>99</v>
      </c>
      <c r="L7" s="23" t="s">
        <v>100</v>
      </c>
      <c r="M7" s="23" t="s">
        <v>101</v>
      </c>
      <c r="N7" s="24" t="s">
        <v>102</v>
      </c>
      <c r="O7" s="24" t="s">
        <v>103</v>
      </c>
      <c r="P7" s="24">
        <v>2.02</v>
      </c>
      <c r="Q7" s="24">
        <v>56.5</v>
      </c>
      <c r="R7" s="24">
        <v>3400</v>
      </c>
      <c r="S7" s="24">
        <v>2794</v>
      </c>
      <c r="T7" s="24">
        <v>137.03</v>
      </c>
      <c r="U7" s="24">
        <v>20.39</v>
      </c>
      <c r="V7" s="24">
        <v>56</v>
      </c>
      <c r="W7" s="24">
        <v>0.08</v>
      </c>
      <c r="X7" s="24">
        <v>700</v>
      </c>
      <c r="Y7" s="24">
        <v>103.98</v>
      </c>
      <c r="Z7" s="24">
        <v>102.69</v>
      </c>
      <c r="AA7" s="24">
        <v>105.56</v>
      </c>
      <c r="AB7" s="24">
        <v>105.34</v>
      </c>
      <c r="AC7" s="24">
        <v>104.08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2708.95</v>
      </c>
      <c r="BH7" s="24">
        <v>0</v>
      </c>
      <c r="BI7" s="24">
        <v>823.78</v>
      </c>
      <c r="BJ7" s="24">
        <v>0</v>
      </c>
      <c r="BK7" s="24">
        <v>1243.71</v>
      </c>
      <c r="BL7" s="24">
        <v>1194.1500000000001</v>
      </c>
      <c r="BM7" s="24">
        <v>1206.79</v>
      </c>
      <c r="BN7" s="24">
        <v>1258.43</v>
      </c>
      <c r="BO7" s="24">
        <v>1163.75</v>
      </c>
      <c r="BP7" s="24">
        <v>1201.79</v>
      </c>
      <c r="BQ7" s="24">
        <v>71.680000000000007</v>
      </c>
      <c r="BR7" s="24">
        <v>65.319999999999993</v>
      </c>
      <c r="BS7" s="24">
        <v>65.459999999999994</v>
      </c>
      <c r="BT7" s="24">
        <v>47.6</v>
      </c>
      <c r="BU7" s="24">
        <v>58.94</v>
      </c>
      <c r="BV7" s="24">
        <v>74.3</v>
      </c>
      <c r="BW7" s="24">
        <v>72.260000000000005</v>
      </c>
      <c r="BX7" s="24">
        <v>71.84</v>
      </c>
      <c r="BY7" s="24">
        <v>73.36</v>
      </c>
      <c r="BZ7" s="24">
        <v>72.599999999999994</v>
      </c>
      <c r="CA7" s="24">
        <v>75.31</v>
      </c>
      <c r="CB7" s="24">
        <v>353.73</v>
      </c>
      <c r="CC7" s="24">
        <v>419.66</v>
      </c>
      <c r="CD7" s="24">
        <v>381.72</v>
      </c>
      <c r="CE7" s="24">
        <v>418.52</v>
      </c>
      <c r="CF7" s="24">
        <v>453.31</v>
      </c>
      <c r="CG7" s="24">
        <v>221.81</v>
      </c>
      <c r="CH7" s="24">
        <v>230.02</v>
      </c>
      <c r="CI7" s="24">
        <v>228.47</v>
      </c>
      <c r="CJ7" s="24">
        <v>224.88</v>
      </c>
      <c r="CK7" s="24">
        <v>228.64</v>
      </c>
      <c r="CL7" s="24">
        <v>216.39</v>
      </c>
      <c r="CM7" s="24">
        <v>40</v>
      </c>
      <c r="CN7" s="24">
        <v>40</v>
      </c>
      <c r="CO7" s="24">
        <v>48</v>
      </c>
      <c r="CP7" s="24">
        <v>54</v>
      </c>
      <c r="CQ7" s="24">
        <v>42</v>
      </c>
      <c r="CR7" s="24">
        <v>43.36</v>
      </c>
      <c r="CS7" s="24">
        <v>42.56</v>
      </c>
      <c r="CT7" s="24">
        <v>42.47</v>
      </c>
      <c r="CU7" s="24">
        <v>42.4</v>
      </c>
      <c r="CV7" s="24">
        <v>42.28</v>
      </c>
      <c r="CW7" s="24">
        <v>42.57</v>
      </c>
      <c r="CX7" s="24">
        <v>95.65</v>
      </c>
      <c r="CY7" s="24">
        <v>84.85</v>
      </c>
      <c r="CZ7" s="24">
        <v>95.16</v>
      </c>
      <c r="DA7" s="24">
        <v>91.38</v>
      </c>
      <c r="DB7" s="24">
        <v>91.07</v>
      </c>
      <c r="DC7" s="24">
        <v>83.06</v>
      </c>
      <c r="DD7" s="24">
        <v>83.32</v>
      </c>
      <c r="DE7" s="24">
        <v>83.75</v>
      </c>
      <c r="DF7" s="24">
        <v>84.19</v>
      </c>
      <c r="DG7" s="24">
        <v>84.34</v>
      </c>
      <c r="DH7" s="24">
        <v>85.24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0.13</v>
      </c>
      <c r="EL7" s="24">
        <v>0.36</v>
      </c>
      <c r="EM7" s="24">
        <v>0.39</v>
      </c>
      <c r="EN7" s="24">
        <v>0.1</v>
      </c>
      <c r="EO7" s="24">
        <v>0.15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104</v>
      </c>
      <c r="C9" s="26" t="s">
        <v>105</v>
      </c>
      <c r="D9" s="26" t="s">
        <v>106</v>
      </c>
      <c r="E9" s="26" t="s">
        <v>107</v>
      </c>
      <c r="F9" s="26" t="s">
        <v>108</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109</v>
      </c>
    </row>
    <row r="12" spans="1:145" x14ac:dyDescent="0.15">
      <c r="B12">
        <v>1</v>
      </c>
      <c r="C12">
        <v>1</v>
      </c>
      <c r="D12">
        <v>1</v>
      </c>
      <c r="E12">
        <v>2</v>
      </c>
      <c r="F12">
        <v>3</v>
      </c>
      <c r="G12" t="s">
        <v>110</v>
      </c>
    </row>
    <row r="13" spans="1:145" x14ac:dyDescent="0.15">
      <c r="B13" t="s">
        <v>111</v>
      </c>
      <c r="C13" t="s">
        <v>112</v>
      </c>
      <c r="D13" t="s">
        <v>113</v>
      </c>
      <c r="E13" t="s">
        <v>114</v>
      </c>
      <c r="F13" t="s">
        <v>113</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NEC-02</cp:lastModifiedBy>
  <cp:lastPrinted>2023-01-19T05:35:08Z</cp:lastPrinted>
  <dcterms:created xsi:type="dcterms:W3CDTF">2022-12-01T01:52:04Z</dcterms:created>
  <dcterms:modified xsi:type="dcterms:W3CDTF">2023-01-20T05:00:19Z</dcterms:modified>
  <cp:category/>
</cp:coreProperties>
</file>