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6806\Desktop\"/>
    </mc:Choice>
  </mc:AlternateContent>
  <workbookProtection workbookAlgorithmName="SHA-512" workbookHashValue="9WC9w8CX6lanLS6EYFltZjneY8QuwbUVry1AA5swFEHoHyJsSWlX+HcTg4D202jp2FbFKNNf3JQ8Jg8QrfXA8Q==" workbookSaltValue="sBWjMqtyc2F0PZcV40wXe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</calcChain>
</file>

<file path=xl/sharedStrings.xml><?xml version="1.0" encoding="utf-8"?>
<sst xmlns="http://schemas.openxmlformats.org/spreadsheetml/2006/main" count="236" uniqueCount="119">
  <si>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</si>
  <si>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</si>
  <si>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</si>
  <si>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</si>
  <si>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</si>
  <si>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</si>
  <si>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</si>
  <si>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</si>
  <si>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</si>
  <si>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</si>
  <si>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</si>
  <si>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</si>
  <si>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</si>
  <si>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</si>
  <si>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</si>
  <si>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</si>
  <si>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</si>
  <si>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</si>
  <si>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</si>
  <si>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</si>
  <si>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</si>
  <si>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</si>
  <si>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</si>
  <si>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</si>
  <si>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</si>
  <si>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</si>
  <si>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</si>
  <si>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</si>
  <si>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</si>
  <si>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</si>
  <si>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</si>
  <si>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</si>
  <si>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</si>
  <si>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</si>
  <si>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</si>
  <si>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</si>
  <si>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</si>
  <si>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</si>
  <si>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</si>
  <si>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</si>
  <si>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</si>
  <si>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</si>
  <si>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</si>
  <si>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</si>
  <si>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</si>
  <si>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</si>
  <si>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</si>
  <si>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</si>
  <si>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</si>
  <si>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</si>
  <si>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</si>
  <si>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</si>
  <si>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</si>
  <si>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</si>
  <si>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</si>
  <si>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</si>
  <si>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</si>
  <si>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</si>
  <si>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</si>
  <si>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</si>
  <si>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</si>
  <si>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</si>
  <si>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</si>
  <si>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</si>
  <si>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</si>
  <si>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</si>
  <si>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</si>
  <si>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</si>
  <si>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</si>
  <si>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</si>
  <si>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</si>
  <si>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</si>
  <si>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</si>
  <si>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</si>
  <si>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</si>
  <si>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</si>
  <si>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</si>
  <si>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</si>
  <si>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</si>
  <si>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</si>
  <si>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</si>
  <si>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</si>
  <si>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</si>
  <si>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</si>
  <si>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</si>
  <si>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</si>
  <si>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</si>
  <si>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</si>
  <si>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</si>
  <si>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</si>
  <si>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</si>
  <si>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</si>
  <si>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</si>
  <si>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</si>
  <si>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</si>
  <si>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</si>
  <si>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</si>
  <si>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</si>
  <si>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和歌山県　和歌山市</t>
  </si>
  <si>
    <t>法非適用</t>
  </si>
  <si>
    <t>下水道事業</t>
  </si>
  <si>
    <t>漁業集落排水</t>
  </si>
  <si>
    <t>H2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</si>
  <si>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</si>
  <si>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</si>
  <si>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</si>
  <si>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</si>
  <si>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</si>
  <si>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</si>
  <si>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</si>
  <si>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</si>
  <si>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</si>
  <si>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</si>
  <si>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</si>
  <si>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</si>
  <si>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</si>
  <si>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　平成14年1月供用開始のため、比較的新しい管渠が多いが、排水処理場の機械・電気設備は老朽化が進んでおり、今後の計画的な更新工事が必要となっている。管理運営については、多額の一般会計繰出金により運営を行っている状況にあるため、今後も経営の効率化を進め、適正な管理・運営に努めていく。
</t>
    <rPh sb="1" eb="3">
      <t>ヘイセイ</t>
    </rPh>
    <rPh sb="5" eb="6">
      <t>ネン</t>
    </rPh>
    <rPh sb="7" eb="8">
      <t>ガツ</t>
    </rPh>
    <rPh sb="8" eb="10">
      <t>キョウヨウ</t>
    </rPh>
    <rPh sb="10" eb="12">
      <t>カイシ</t>
    </rPh>
    <rPh sb="16" eb="19">
      <t>ヒカクテキ</t>
    </rPh>
    <rPh sb="19" eb="20">
      <t>アタラ</t>
    </rPh>
    <rPh sb="22" eb="24">
      <t>カンキョ</t>
    </rPh>
    <rPh sb="25" eb="26">
      <t>オオ</t>
    </rPh>
    <rPh sb="29" eb="31">
      <t>ハイスイ</t>
    </rPh>
    <rPh sb="31" eb="34">
      <t>ショリジョウ</t>
    </rPh>
    <rPh sb="35" eb="37">
      <t>キカイ</t>
    </rPh>
    <rPh sb="38" eb="40">
      <t>デンキ</t>
    </rPh>
    <rPh sb="40" eb="42">
      <t>セツビ</t>
    </rPh>
    <rPh sb="43" eb="46">
      <t>ロウキュウカ</t>
    </rPh>
    <rPh sb="47" eb="48">
      <t>スス</t>
    </rPh>
    <rPh sb="53" eb="55">
      <t>コンゴ</t>
    </rPh>
    <rPh sb="56" eb="59">
      <t>ケイカクテキ</t>
    </rPh>
    <rPh sb="60" eb="62">
      <t>コウシン</t>
    </rPh>
    <rPh sb="62" eb="64">
      <t>コウジ</t>
    </rPh>
    <rPh sb="65" eb="67">
      <t>ヒツヨウ</t>
    </rPh>
    <rPh sb="74" eb="76">
      <t>カンリ</t>
    </rPh>
    <rPh sb="76" eb="78">
      <t>ウンエイ</t>
    </rPh>
    <rPh sb="84" eb="86">
      <t>タガク</t>
    </rPh>
    <rPh sb="87" eb="89">
      <t>イッパン</t>
    </rPh>
    <rPh sb="89" eb="91">
      <t>カイケイ</t>
    </rPh>
    <rPh sb="91" eb="93">
      <t>クリダ</t>
    </rPh>
    <rPh sb="93" eb="94">
      <t>キン</t>
    </rPh>
    <rPh sb="97" eb="99">
      <t>ウンエイ</t>
    </rPh>
    <rPh sb="100" eb="101">
      <t>オコナ</t>
    </rPh>
    <rPh sb="105" eb="107">
      <t>ジョウキョウ</t>
    </rPh>
    <rPh sb="113" eb="115">
      <t>コンゴ</t>
    </rPh>
    <rPh sb="116" eb="118">
      <t>ケイエイ</t>
    </rPh>
    <rPh sb="119" eb="122">
      <t>コウリツカ</t>
    </rPh>
    <rPh sb="123" eb="124">
      <t>スス</t>
    </rPh>
    <rPh sb="126" eb="128">
      <t>テキセイ</t>
    </rPh>
    <rPh sb="129" eb="131">
      <t>カンリ</t>
    </rPh>
    <rPh sb="132" eb="134">
      <t>ウンエイ</t>
    </rPh>
    <rPh sb="135" eb="136">
      <t>ツト</t>
    </rPh>
    <phoneticPr fontId="16"/>
  </si>
  <si>
    <t>　漁業集落排水処理場及び中継ポンプ場の管理運営は、外部に委託しているが、平成２９年度から全２か所の排水処理場のうち１か所を包括的民間委託し、歳出の削減及び効率の良い運営に努めている。また、引き続き⑧水洗化率の向上を目指す。しかし、管渠整備もほぼ終了しており、接続戸数の大幅な増加を見込むことはできない。
　一方、使用料については、供用開始後から改定（消費税率の改定分を除く。）していないが、現況では適正な金額としている。しかし、⑤経費回収率が類似団体平均値と同程度となっているが、今後の設備改修等によっては、①収益的収支比率が低下し、一般会計からの基準外繰出金が増加することが危惧される。</t>
    <rPh sb="1" eb="7">
      <t>ギョギョウシュウラクハイスイ</t>
    </rPh>
    <rPh sb="7" eb="10">
      <t>ショリジョウ</t>
    </rPh>
    <rPh sb="10" eb="11">
      <t>オヨ</t>
    </rPh>
    <rPh sb="12" eb="14">
      <t>チュウケイ</t>
    </rPh>
    <rPh sb="17" eb="18">
      <t>ジョウ</t>
    </rPh>
    <rPh sb="19" eb="21">
      <t>カンリ</t>
    </rPh>
    <rPh sb="21" eb="23">
      <t>ウンエイ</t>
    </rPh>
    <rPh sb="36" eb="38">
      <t>ヘイセイ</t>
    </rPh>
    <rPh sb="40" eb="42">
      <t>ネンド</t>
    </rPh>
    <rPh sb="47" eb="48">
      <t>ショ</t>
    </rPh>
    <rPh sb="49" eb="51">
      <t>ハイスイ</t>
    </rPh>
    <rPh sb="51" eb="54">
      <t>ショリジョウ</t>
    </rPh>
    <rPh sb="59" eb="60">
      <t>ショ</t>
    </rPh>
    <rPh sb="63" eb="64">
      <t>テキ</t>
    </rPh>
    <rPh sb="64" eb="66">
      <t>ミンカン</t>
    </rPh>
    <rPh sb="66" eb="68">
      <t>イタク</t>
    </rPh>
    <rPh sb="73" eb="75">
      <t>サクゲン</t>
    </rPh>
    <rPh sb="75" eb="76">
      <t>オヨ</t>
    </rPh>
    <rPh sb="77" eb="79">
      <t>コウリツ</t>
    </rPh>
    <rPh sb="80" eb="81">
      <t>ヨ</t>
    </rPh>
    <rPh sb="82" eb="84">
      <t>ウンエイ</t>
    </rPh>
    <rPh sb="85" eb="86">
      <t>ツト</t>
    </rPh>
    <rPh sb="94" eb="95">
      <t>ヒ</t>
    </rPh>
    <rPh sb="96" eb="97">
      <t>ツヅ</t>
    </rPh>
    <rPh sb="115" eb="117">
      <t>カンキョ</t>
    </rPh>
    <rPh sb="117" eb="119">
      <t>セイビ</t>
    </rPh>
    <rPh sb="122" eb="124">
      <t>シュウリョウ</t>
    </rPh>
    <rPh sb="129" eb="131">
      <t>セツゾク</t>
    </rPh>
    <rPh sb="131" eb="133">
      <t>コスウ</t>
    </rPh>
    <rPh sb="134" eb="136">
      <t>オオハバ</t>
    </rPh>
    <rPh sb="137" eb="139">
      <t>ゾウカ</t>
    </rPh>
    <rPh sb="140" eb="142">
      <t>ミコ</t>
    </rPh>
    <rPh sb="156" eb="159">
      <t>シヨウリョウ</t>
    </rPh>
    <rPh sb="173" eb="174">
      <t>テイ</t>
    </rPh>
    <rPh sb="195" eb="197">
      <t>ゲンキョウ</t>
    </rPh>
    <rPh sb="229" eb="230">
      <t>ドウ</t>
    </rPh>
    <rPh sb="230" eb="232">
      <t>テイド</t>
    </rPh>
    <rPh sb="240" eb="242">
      <t>コンゴ</t>
    </rPh>
    <rPh sb="243" eb="245">
      <t>セツビ</t>
    </rPh>
    <rPh sb="245" eb="247">
      <t>カイシュウ</t>
    </rPh>
    <rPh sb="247" eb="248">
      <t>トウ</t>
    </rPh>
    <rPh sb="260" eb="262">
      <t>ヒリツ</t>
    </rPh>
    <rPh sb="263" eb="265">
      <t>テイカ</t>
    </rPh>
    <rPh sb="281" eb="283">
      <t>ゾウカ</t>
    </rPh>
    <rPh sb="288" eb="290">
      <t>キグ</t>
    </rPh>
    <phoneticPr fontId="16"/>
  </si>
  <si>
    <t>　漁業集落排水については、平成14年1月に供用を開始し、20年程度が経過している。また沿岸部に排水処理場があるため、排水処理場の機械・電気設備の老朽化が深刻な状態となっており、今後、多額の改修費用が必要となることが危惧される。
　また、管渠については、比較的新しい箇所が多いことから、現在のところ更新の必要はないが、今後の老朽化に伴い、改修費用の増加が見込まれる。</t>
    <rPh sb="1" eb="7">
      <t>ギョギョウシュウラクハイスイ</t>
    </rPh>
    <rPh sb="13" eb="15">
      <t>ヘイセイ</t>
    </rPh>
    <rPh sb="17" eb="18">
      <t>ネン</t>
    </rPh>
    <rPh sb="19" eb="20">
      <t>ガツ</t>
    </rPh>
    <rPh sb="21" eb="23">
      <t>キョウヨウ</t>
    </rPh>
    <rPh sb="24" eb="26">
      <t>カイシ</t>
    </rPh>
    <rPh sb="30" eb="33">
      <t>ネンテイド</t>
    </rPh>
    <rPh sb="34" eb="36">
      <t>ケイカ</t>
    </rPh>
    <rPh sb="43" eb="46">
      <t>エンガンブ</t>
    </rPh>
    <rPh sb="47" eb="49">
      <t>ハイスイ</t>
    </rPh>
    <rPh sb="49" eb="52">
      <t>ショリジョウ</t>
    </rPh>
    <rPh sb="58" eb="63">
      <t>ハイスイショリジョウ</t>
    </rPh>
    <rPh sb="67" eb="69">
      <t>デンキ</t>
    </rPh>
    <rPh sb="69" eb="71">
      <t>セツビ</t>
    </rPh>
    <rPh sb="72" eb="75">
      <t>ロウキュウカ</t>
    </rPh>
    <rPh sb="76" eb="78">
      <t>シンコク</t>
    </rPh>
    <rPh sb="79" eb="81">
      <t>ジョウタイ</t>
    </rPh>
    <rPh sb="88" eb="90">
      <t>コンゴ</t>
    </rPh>
    <rPh sb="91" eb="93">
      <t>タガク</t>
    </rPh>
    <rPh sb="94" eb="98">
      <t>カイシュウヒヨウ</t>
    </rPh>
    <rPh sb="99" eb="101">
      <t>ヒツヨウ</t>
    </rPh>
    <rPh sb="107" eb="109">
      <t>キグ</t>
    </rPh>
    <rPh sb="118" eb="120">
      <t>カンキョ</t>
    </rPh>
    <rPh sb="126" eb="129">
      <t>ヒカクテキ</t>
    </rPh>
    <rPh sb="129" eb="130">
      <t>アタラ</t>
    </rPh>
    <rPh sb="132" eb="134">
      <t>カショ</t>
    </rPh>
    <rPh sb="135" eb="136">
      <t>オオ</t>
    </rPh>
    <rPh sb="142" eb="144">
      <t>ゲンザイ</t>
    </rPh>
    <rPh sb="148" eb="150">
      <t>コウシン</t>
    </rPh>
    <rPh sb="151" eb="153">
      <t>ヒツヨウ</t>
    </rPh>
    <rPh sb="158" eb="160">
      <t>コンゴ</t>
    </rPh>
    <rPh sb="161" eb="164">
      <t>ロウキュウカ</t>
    </rPh>
    <rPh sb="165" eb="166">
      <t>トモナ</t>
    </rPh>
    <rPh sb="168" eb="170">
      <t>カイシュウ</t>
    </rPh>
    <rPh sb="170" eb="172">
      <t>ヒヨウ</t>
    </rPh>
    <rPh sb="173" eb="175">
      <t>ゾウカ</t>
    </rPh>
    <rPh sb="176" eb="178">
      <t>ミコ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</si>
</sst>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15" fillId="0" borderId="6" xfId="2" applyFont="1" applyBorder="1" applyAlignment="1" applyProtection="1">
      <alignment horizontal="left" vertical="top" wrapText="1"/>
      <protection locked="0"/>
    </xf>
    <xf numFmtId="0" fontId="15" fillId="0" borderId="0" xfId="2" applyFont="1" applyBorder="1" applyAlignment="1" applyProtection="1">
      <alignment horizontal="left" vertical="top" wrapText="1"/>
      <protection locked="0"/>
    </xf>
    <xf numFmtId="0" fontId="15" fillId="0" borderId="7" xfId="2" applyFont="1" applyBorder="1" applyAlignment="1" applyProtection="1">
      <alignment horizontal="left" vertical="top" wrapText="1"/>
      <protection locked="0"/>
    </xf>
    <xf numFmtId="0" fontId="15" fillId="0" borderId="8" xfId="2" applyFont="1" applyBorder="1" applyAlignment="1" applyProtection="1">
      <alignment horizontal="left" vertical="top" wrapText="1"/>
      <protection locked="0"/>
    </xf>
    <xf numFmtId="0" fontId="15" fillId="0" borderId="1" xfId="2" applyFont="1" applyBorder="1" applyAlignment="1" applyProtection="1">
      <alignment horizontal="left" vertical="top" wrapText="1"/>
      <protection locked="0"/>
    </xf>
    <xf numFmtId="0" fontId="15" fillId="0" borderId="9" xfId="2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A9-4FD8-9EA0-100C0757C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0.09</c:v>
                </c:pt>
                <c:pt idx="1">
                  <c:v>0.02</c:v>
                </c:pt>
                <c:pt idx="2">
                  <c:v>0.01</c:v>
                </c:pt>
                <c:pt idx="3">
                  <c:v>1.6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A9-4FD8-9EA0-100C0757C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70.8</c:v>
                </c:pt>
                <c:pt idx="1">
                  <c:v>65.41</c:v>
                </c:pt>
                <c:pt idx="2">
                  <c:v>70.08</c:v>
                </c:pt>
                <c:pt idx="3">
                  <c:v>66.87</c:v>
                </c:pt>
                <c:pt idx="4">
                  <c:v>63.19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CC-427F-99FA-D8C5E2671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CC-427F-99FA-D8C5E2671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2A-4848-94AA-4C58F1008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2A-4848-94AA-4C58F1008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78-4969-B8A2-43F6EFE88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78-4969-B8A2-43F6EFE88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7C-492E-88E9-B5983CBF3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7C-492E-88E9-B5983CBF3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A2-40D3-BEBE-0EAD20D31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A2-40D3-BEBE-0EAD20D31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9.23</c:v>
                </c:pt>
                <c:pt idx="2">
                  <c:v>8.75</c:v>
                </c:pt>
                <c:pt idx="3">
                  <c:v>20.02</c:v>
                </c:pt>
                <c:pt idx="4">
                  <c:v>9.3800000000000008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4A-48B3-94D7-C9BB20C51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1060.8599999999999</c:v>
                </c:pt>
                <c:pt idx="1">
                  <c:v>1006.65</c:v>
                </c:pt>
                <c:pt idx="2">
                  <c:v>998.42</c:v>
                </c:pt>
                <c:pt idx="3">
                  <c:v>1095.52</c:v>
                </c:pt>
                <c:pt idx="4">
                  <c:v>1056.55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4A-48B3-94D7-C9BB20C51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48.09</c:v>
                </c:pt>
                <c:pt idx="1">
                  <c:v>41.35</c:v>
                </c:pt>
                <c:pt idx="2">
                  <c:v>46.19</c:v>
                </c:pt>
                <c:pt idx="3">
                  <c:v>43</c:v>
                </c:pt>
                <c:pt idx="4">
                  <c:v>38.47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0F-4D76-8FE2-EAC0A68AF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45.81</c:v>
                </c:pt>
                <c:pt idx="1">
                  <c:v>43.43</c:v>
                </c:pt>
                <c:pt idx="2">
                  <c:v>41.41</c:v>
                </c:pt>
                <c:pt idx="3">
                  <c:v>39.64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0F-4D76-8FE2-EAC0A68AF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418.29</c:v>
                </c:pt>
                <c:pt idx="1">
                  <c:v>492.29</c:v>
                </c:pt>
                <c:pt idx="2">
                  <c:v>444.82</c:v>
                </c:pt>
                <c:pt idx="3">
                  <c:v>485.35</c:v>
                </c:pt>
                <c:pt idx="4">
                  <c:v>554.94000000000005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C6-4822-B740-75098814D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383.92</c:v>
                </c:pt>
                <c:pt idx="1">
                  <c:v>400.44</c:v>
                </c:pt>
                <c:pt idx="2">
                  <c:v>417.56</c:v>
                </c:pt>
                <c:pt idx="3">
                  <c:v>449.72</c:v>
                </c:pt>
                <c:pt idx="4">
                  <c:v>437.27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C6-4822-B740-75098814D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34.15</c:v>
                </c:pt>
                <c:pt idx="1">
                  <c:v>33.28</c:v>
                </c:pt>
                <c:pt idx="2">
                  <c:v>32.97</c:v>
                </c:pt>
                <c:pt idx="3">
                  <c:v>32.97</c:v>
                </c:pt>
                <c:pt idx="4">
                  <c:v>31.94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F5-4A7F-B5A7-959581278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33.21</c:v>
                </c:pt>
                <c:pt idx="1">
                  <c:v>32.229999999999997</c:v>
                </c:pt>
                <c:pt idx="2">
                  <c:v>32.479999999999997</c:v>
                </c:pt>
                <c:pt idx="3">
                  <c:v>30.19</c:v>
                </c:pt>
                <c:pt idx="4">
                  <c:v>28.77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F5-4A7F-B5A7-959581278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65.59</c:v>
                </c:pt>
                <c:pt idx="1">
                  <c:v>65.739999999999995</c:v>
                </c:pt>
                <c:pt idx="2">
                  <c:v>65.959999999999994</c:v>
                </c:pt>
                <c:pt idx="3">
                  <c:v>66.03</c:v>
                </c:pt>
                <c:pt idx="4">
                  <c:v>66.23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78-48C1-9C78-6B45D1092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79.98</c:v>
                </c:pt>
                <c:pt idx="1">
                  <c:v>80.8</c:v>
                </c:pt>
                <c:pt idx="2">
                  <c:v>79.2</c:v>
                </c:pt>
                <c:pt idx="3">
                  <c:v>79.09</c:v>
                </c:pt>
                <c:pt idx="4">
                  <c:v>78.900000000000006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78-48C1-9C78-6B45D1092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【974.72】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【392.85】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G1" zoomScaleNormal="100" workbookViewId="0">
      <selection activeCell="BI57" sqref="BI57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和歌山県　和歌山市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7" t="s">
        <v>1</v>
      </c>
      <c r="C7" s="47"/>
      <c r="D7" s="47"/>
      <c r="E7" s="47"/>
      <c r="F7" s="47"/>
      <c r="G7" s="47"/>
      <c r="H7" s="47"/>
      <c r="I7" s="47" t="s">
        <v>2</v>
      </c>
      <c r="J7" s="47"/>
      <c r="K7" s="47"/>
      <c r="L7" s="47"/>
      <c r="M7" s="47"/>
      <c r="N7" s="47"/>
      <c r="O7" s="4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3"/>
      <c r="AL7" s="47" t="s">
        <v>6</v>
      </c>
      <c r="AM7" s="47"/>
      <c r="AN7" s="47"/>
      <c r="AO7" s="47"/>
      <c r="AP7" s="47"/>
      <c r="AQ7" s="47"/>
      <c r="AR7" s="47"/>
      <c r="AS7" s="47"/>
      <c r="AT7" s="47" t="s">
        <v>7</v>
      </c>
      <c r="AU7" s="47"/>
      <c r="AV7" s="47"/>
      <c r="AW7" s="47"/>
      <c r="AX7" s="47"/>
      <c r="AY7" s="47"/>
      <c r="AZ7" s="47"/>
      <c r="BA7" s="47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漁業集落排水</v>
      </c>
      <c r="Q8" s="65"/>
      <c r="R8" s="65"/>
      <c r="S8" s="65"/>
      <c r="T8" s="65"/>
      <c r="U8" s="65"/>
      <c r="V8" s="65"/>
      <c r="W8" s="65" t="str">
        <f>データ!L6</f>
        <v>H2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6">
        <f>データ!S6</f>
        <v>362662</v>
      </c>
      <c r="AM8" s="46"/>
      <c r="AN8" s="46"/>
      <c r="AO8" s="46"/>
      <c r="AP8" s="46"/>
      <c r="AQ8" s="46"/>
      <c r="AR8" s="46"/>
      <c r="AS8" s="46"/>
      <c r="AT8" s="45">
        <f>データ!T6</f>
        <v>208.85</v>
      </c>
      <c r="AU8" s="45"/>
      <c r="AV8" s="45"/>
      <c r="AW8" s="45"/>
      <c r="AX8" s="45"/>
      <c r="AY8" s="45"/>
      <c r="AZ8" s="45"/>
      <c r="BA8" s="45"/>
      <c r="BB8" s="45">
        <f>データ!U6</f>
        <v>1736.47</v>
      </c>
      <c r="BC8" s="45"/>
      <c r="BD8" s="45"/>
      <c r="BE8" s="45"/>
      <c r="BF8" s="45"/>
      <c r="BG8" s="45"/>
      <c r="BH8" s="45"/>
      <c r="BI8" s="45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47" t="s">
        <v>12</v>
      </c>
      <c r="C9" s="47"/>
      <c r="D9" s="47"/>
      <c r="E9" s="47"/>
      <c r="F9" s="47"/>
      <c r="G9" s="47"/>
      <c r="H9" s="47"/>
      <c r="I9" s="47" t="s">
        <v>13</v>
      </c>
      <c r="J9" s="47"/>
      <c r="K9" s="47"/>
      <c r="L9" s="47"/>
      <c r="M9" s="47"/>
      <c r="N9" s="47"/>
      <c r="O9" s="4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47" t="s">
        <v>16</v>
      </c>
      <c r="AE9" s="47"/>
      <c r="AF9" s="47"/>
      <c r="AG9" s="47"/>
      <c r="AH9" s="47"/>
      <c r="AI9" s="47"/>
      <c r="AJ9" s="47"/>
      <c r="AK9" s="3"/>
      <c r="AL9" s="47" t="s">
        <v>17</v>
      </c>
      <c r="AM9" s="47"/>
      <c r="AN9" s="47"/>
      <c r="AO9" s="47"/>
      <c r="AP9" s="47"/>
      <c r="AQ9" s="47"/>
      <c r="AR9" s="47"/>
      <c r="AS9" s="47"/>
      <c r="AT9" s="47" t="s">
        <v>18</v>
      </c>
      <c r="AU9" s="47"/>
      <c r="AV9" s="47"/>
      <c r="AW9" s="47"/>
      <c r="AX9" s="47"/>
      <c r="AY9" s="47"/>
      <c r="AZ9" s="47"/>
      <c r="BA9" s="47"/>
      <c r="BB9" s="47" t="s">
        <v>19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20</v>
      </c>
      <c r="BM9" s="49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0.77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46">
        <f>データ!R6</f>
        <v>4158</v>
      </c>
      <c r="AE10" s="46"/>
      <c r="AF10" s="46"/>
      <c r="AG10" s="46"/>
      <c r="AH10" s="46"/>
      <c r="AI10" s="46"/>
      <c r="AJ10" s="46"/>
      <c r="AK10" s="2"/>
      <c r="AL10" s="46">
        <f>データ!V6</f>
        <v>2766</v>
      </c>
      <c r="AM10" s="46"/>
      <c r="AN10" s="46"/>
      <c r="AO10" s="46"/>
      <c r="AP10" s="46"/>
      <c r="AQ10" s="46"/>
      <c r="AR10" s="46"/>
      <c r="AS10" s="46"/>
      <c r="AT10" s="45">
        <f>データ!W6</f>
        <v>0.4</v>
      </c>
      <c r="AU10" s="45"/>
      <c r="AV10" s="45"/>
      <c r="AW10" s="45"/>
      <c r="AX10" s="45"/>
      <c r="AY10" s="45"/>
      <c r="AZ10" s="45"/>
      <c r="BA10" s="45"/>
      <c r="BB10" s="45">
        <f>データ!X6</f>
        <v>6915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117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118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116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【974.72】</v>
      </c>
      <c r="I86" s="12" t="str">
        <f>データ!CA6</f>
        <v>【44.22】</v>
      </c>
      <c r="J86" s="12" t="str">
        <f>データ!CL6</f>
        <v>【392.85】</v>
      </c>
      <c r="K86" s="12" t="str">
        <f>データ!CW6</f>
        <v>【32.23】</v>
      </c>
      <c r="L86" s="12" t="str">
        <f>データ!DH6</f>
        <v>【80.63】</v>
      </c>
      <c r="M86" s="12" t="s">
        <v>44</v>
      </c>
      <c r="N86" s="12" t="s">
        <v>43</v>
      </c>
      <c r="O86" s="12" t="str">
        <f>データ!EO6</f>
        <v>【0.01】</v>
      </c>
    </row>
  </sheetData>
  <sheetProtection algorithmName="SHA-512" hashValue="JLgOMyBay4ZSHhWhbo7uLxrMLtFKRQXcUdPYdaxuqWad16FbjH8jbNSHVAWsOoxh3+/u2uAdUypHbqtnwoit1Q==" saltValue="olwomgaMOzyrL/bz+dyAhQ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2021</v>
      </c>
      <c r="C6" s="19">
        <f t="shared" ref="C6:X6" si="3">C7</f>
        <v>302015</v>
      </c>
      <c r="D6" s="19">
        <f t="shared" si="3"/>
        <v>47</v>
      </c>
      <c r="E6" s="19">
        <f t="shared" si="3"/>
        <v>17</v>
      </c>
      <c r="F6" s="19">
        <f t="shared" si="3"/>
        <v>6</v>
      </c>
      <c r="G6" s="19">
        <f t="shared" si="3"/>
        <v>0</v>
      </c>
      <c r="H6" s="19" t="str">
        <f t="shared" si="3"/>
        <v>和歌山県　和歌山市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漁業集落排水</v>
      </c>
      <c r="L6" s="19" t="str">
        <f t="shared" si="3"/>
        <v>H2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0.77</v>
      </c>
      <c r="Q6" s="20">
        <f t="shared" si="3"/>
        <v>100</v>
      </c>
      <c r="R6" s="20">
        <f t="shared" si="3"/>
        <v>4158</v>
      </c>
      <c r="S6" s="20">
        <f t="shared" si="3"/>
        <v>362662</v>
      </c>
      <c r="T6" s="20">
        <f t="shared" si="3"/>
        <v>208.85</v>
      </c>
      <c r="U6" s="20">
        <f t="shared" si="3"/>
        <v>1736.47</v>
      </c>
      <c r="V6" s="20">
        <f t="shared" si="3"/>
        <v>2766</v>
      </c>
      <c r="W6" s="20">
        <f t="shared" si="3"/>
        <v>0.4</v>
      </c>
      <c r="X6" s="20">
        <f t="shared" si="3"/>
        <v>6915</v>
      </c>
      <c r="Y6" s="21">
        <f>IF(Y7="",NA(),Y7)</f>
        <v>70.8</v>
      </c>
      <c r="Z6" s="21">
        <f t="shared" ref="Z6:AH6" si="4">IF(Z7="",NA(),Z7)</f>
        <v>65.41</v>
      </c>
      <c r="AA6" s="21">
        <f t="shared" si="4"/>
        <v>70.08</v>
      </c>
      <c r="AB6" s="21">
        <f t="shared" si="4"/>
        <v>66.87</v>
      </c>
      <c r="AC6" s="21">
        <f t="shared" si="4"/>
        <v>63.19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1">
        <f t="shared" ref="BG6:BO6" si="7">IF(BG7="",NA(),BG7)</f>
        <v>9.23</v>
      </c>
      <c r="BH6" s="21">
        <f t="shared" si="7"/>
        <v>8.75</v>
      </c>
      <c r="BI6" s="21">
        <f t="shared" si="7"/>
        <v>20.02</v>
      </c>
      <c r="BJ6" s="21">
        <f t="shared" si="7"/>
        <v>9.3800000000000008</v>
      </c>
      <c r="BK6" s="21">
        <f t="shared" si="7"/>
        <v>1060.8599999999999</v>
      </c>
      <c r="BL6" s="21">
        <f t="shared" si="7"/>
        <v>1006.65</v>
      </c>
      <c r="BM6" s="21">
        <f t="shared" si="7"/>
        <v>998.42</v>
      </c>
      <c r="BN6" s="21">
        <f t="shared" si="7"/>
        <v>1095.52</v>
      </c>
      <c r="BO6" s="21">
        <f t="shared" si="7"/>
        <v>1056.55</v>
      </c>
      <c r="BP6" s="20" t="str">
        <f>IF(BP7="","",IF(BP7="-","【-】","【"&amp;SUBSTITUTE(TEXT(BP7,"#,##0.00"),"-","△")&amp;"】"))</f>
        <v>【974.72】</v>
      </c>
      <c r="BQ6" s="21">
        <f>IF(BQ7="",NA(),BQ7)</f>
        <v>48.09</v>
      </c>
      <c r="BR6" s="21">
        <f t="shared" ref="BR6:BZ6" si="8">IF(BR7="",NA(),BR7)</f>
        <v>41.35</v>
      </c>
      <c r="BS6" s="21">
        <f t="shared" si="8"/>
        <v>46.19</v>
      </c>
      <c r="BT6" s="21">
        <f t="shared" si="8"/>
        <v>43</v>
      </c>
      <c r="BU6" s="21">
        <f t="shared" si="8"/>
        <v>38.47</v>
      </c>
      <c r="BV6" s="21">
        <f t="shared" si="8"/>
        <v>45.81</v>
      </c>
      <c r="BW6" s="21">
        <f t="shared" si="8"/>
        <v>43.43</v>
      </c>
      <c r="BX6" s="21">
        <f t="shared" si="8"/>
        <v>41.41</v>
      </c>
      <c r="BY6" s="21">
        <f t="shared" si="8"/>
        <v>39.64</v>
      </c>
      <c r="BZ6" s="21">
        <f t="shared" si="8"/>
        <v>40</v>
      </c>
      <c r="CA6" s="20" t="str">
        <f>IF(CA7="","",IF(CA7="-","【-】","【"&amp;SUBSTITUTE(TEXT(CA7,"#,##0.00"),"-","△")&amp;"】"))</f>
        <v>【44.22】</v>
      </c>
      <c r="CB6" s="21">
        <f>IF(CB7="",NA(),CB7)</f>
        <v>418.29</v>
      </c>
      <c r="CC6" s="21">
        <f t="shared" ref="CC6:CK6" si="9">IF(CC7="",NA(),CC7)</f>
        <v>492.29</v>
      </c>
      <c r="CD6" s="21">
        <f t="shared" si="9"/>
        <v>444.82</v>
      </c>
      <c r="CE6" s="21">
        <f t="shared" si="9"/>
        <v>485.35</v>
      </c>
      <c r="CF6" s="21">
        <f t="shared" si="9"/>
        <v>554.94000000000005</v>
      </c>
      <c r="CG6" s="21">
        <f t="shared" si="9"/>
        <v>383.92</v>
      </c>
      <c r="CH6" s="21">
        <f t="shared" si="9"/>
        <v>400.44</v>
      </c>
      <c r="CI6" s="21">
        <f t="shared" si="9"/>
        <v>417.56</v>
      </c>
      <c r="CJ6" s="21">
        <f t="shared" si="9"/>
        <v>449.72</v>
      </c>
      <c r="CK6" s="21">
        <f t="shared" si="9"/>
        <v>437.27</v>
      </c>
      <c r="CL6" s="20" t="str">
        <f>IF(CL7="","",IF(CL7="-","【-】","【"&amp;SUBSTITUTE(TEXT(CL7,"#,##0.00"),"-","△")&amp;"】"))</f>
        <v>【392.85】</v>
      </c>
      <c r="CM6" s="21">
        <f>IF(CM7="",NA(),CM7)</f>
        <v>34.15</v>
      </c>
      <c r="CN6" s="21">
        <f t="shared" ref="CN6:CV6" si="10">IF(CN7="",NA(),CN7)</f>
        <v>33.28</v>
      </c>
      <c r="CO6" s="21">
        <f t="shared" si="10"/>
        <v>32.97</v>
      </c>
      <c r="CP6" s="21">
        <f t="shared" si="10"/>
        <v>32.97</v>
      </c>
      <c r="CQ6" s="21">
        <f t="shared" si="10"/>
        <v>31.94</v>
      </c>
      <c r="CR6" s="21">
        <f t="shared" si="10"/>
        <v>33.21</v>
      </c>
      <c r="CS6" s="21">
        <f t="shared" si="10"/>
        <v>32.229999999999997</v>
      </c>
      <c r="CT6" s="21">
        <f t="shared" si="10"/>
        <v>32.479999999999997</v>
      </c>
      <c r="CU6" s="21">
        <f t="shared" si="10"/>
        <v>30.19</v>
      </c>
      <c r="CV6" s="21">
        <f t="shared" si="10"/>
        <v>28.77</v>
      </c>
      <c r="CW6" s="20" t="str">
        <f>IF(CW7="","",IF(CW7="-","【-】","【"&amp;SUBSTITUTE(TEXT(CW7,"#,##0.00"),"-","△")&amp;"】"))</f>
        <v>【32.23】</v>
      </c>
      <c r="CX6" s="21">
        <f>IF(CX7="",NA(),CX7)</f>
        <v>65.59</v>
      </c>
      <c r="CY6" s="21">
        <f t="shared" ref="CY6:DG6" si="11">IF(CY7="",NA(),CY7)</f>
        <v>65.739999999999995</v>
      </c>
      <c r="CZ6" s="21">
        <f t="shared" si="11"/>
        <v>65.959999999999994</v>
      </c>
      <c r="DA6" s="21">
        <f t="shared" si="11"/>
        <v>66.03</v>
      </c>
      <c r="DB6" s="21">
        <f t="shared" si="11"/>
        <v>66.23</v>
      </c>
      <c r="DC6" s="21">
        <f t="shared" si="11"/>
        <v>79.98</v>
      </c>
      <c r="DD6" s="21">
        <f t="shared" si="11"/>
        <v>80.8</v>
      </c>
      <c r="DE6" s="21">
        <f t="shared" si="11"/>
        <v>79.2</v>
      </c>
      <c r="DF6" s="21">
        <f t="shared" si="11"/>
        <v>79.09</v>
      </c>
      <c r="DG6" s="21">
        <f t="shared" si="11"/>
        <v>78.900000000000006</v>
      </c>
      <c r="DH6" s="20" t="str">
        <f>IF(DH7="","",IF(DH7="-","【-】","【"&amp;SUBSTITUTE(TEXT(DH7,"#,##0.00"),"-","△")&amp;"】"))</f>
        <v>【80.63】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0.09</v>
      </c>
      <c r="EK6" s="21">
        <f t="shared" si="14"/>
        <v>0.02</v>
      </c>
      <c r="EL6" s="21">
        <f t="shared" si="14"/>
        <v>0.01</v>
      </c>
      <c r="EM6" s="21">
        <f t="shared" si="14"/>
        <v>1.6</v>
      </c>
      <c r="EN6" s="21">
        <f t="shared" si="14"/>
        <v>0.01</v>
      </c>
      <c r="EO6" s="20" t="str">
        <f>IF(EO7="","",IF(EO7="-","【-】","【"&amp;SUBSTITUTE(TEXT(EO7,"#,##0.00"),"-","△")&amp;"】"))</f>
        <v>【0.01】</v>
      </c>
    </row>
    <row r="7" spans="1:145" s="22" customFormat="1" x14ac:dyDescent="0.15">
      <c r="A7" s="14"/>
      <c r="B7" s="23">
        <v>2021</v>
      </c>
      <c r="C7" s="23">
        <v>302015</v>
      </c>
      <c r="D7" s="23">
        <v>47</v>
      </c>
      <c r="E7" s="23">
        <v>17</v>
      </c>
      <c r="F7" s="23">
        <v>6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0.77</v>
      </c>
      <c r="Q7" s="24">
        <v>100</v>
      </c>
      <c r="R7" s="24">
        <v>4158</v>
      </c>
      <c r="S7" s="24">
        <v>362662</v>
      </c>
      <c r="T7" s="24">
        <v>208.85</v>
      </c>
      <c r="U7" s="24">
        <v>1736.47</v>
      </c>
      <c r="V7" s="24">
        <v>2766</v>
      </c>
      <c r="W7" s="24">
        <v>0.4</v>
      </c>
      <c r="X7" s="24">
        <v>6915</v>
      </c>
      <c r="Y7" s="24">
        <v>70.8</v>
      </c>
      <c r="Z7" s="24">
        <v>65.41</v>
      </c>
      <c r="AA7" s="24">
        <v>70.08</v>
      </c>
      <c r="AB7" s="24">
        <v>66.87</v>
      </c>
      <c r="AC7" s="24">
        <v>63.19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9.23</v>
      </c>
      <c r="BH7" s="24">
        <v>8.75</v>
      </c>
      <c r="BI7" s="24">
        <v>20.02</v>
      </c>
      <c r="BJ7" s="24">
        <v>9.3800000000000008</v>
      </c>
      <c r="BK7" s="24">
        <v>1060.8599999999999</v>
      </c>
      <c r="BL7" s="24">
        <v>1006.65</v>
      </c>
      <c r="BM7" s="24">
        <v>998.42</v>
      </c>
      <c r="BN7" s="24">
        <v>1095.52</v>
      </c>
      <c r="BO7" s="24">
        <v>1056.55</v>
      </c>
      <c r="BP7" s="24">
        <v>974.72</v>
      </c>
      <c r="BQ7" s="24">
        <v>48.09</v>
      </c>
      <c r="BR7" s="24">
        <v>41.35</v>
      </c>
      <c r="BS7" s="24">
        <v>46.19</v>
      </c>
      <c r="BT7" s="24">
        <v>43</v>
      </c>
      <c r="BU7" s="24">
        <v>38.47</v>
      </c>
      <c r="BV7" s="24">
        <v>45.81</v>
      </c>
      <c r="BW7" s="24">
        <v>43.43</v>
      </c>
      <c r="BX7" s="24">
        <v>41.41</v>
      </c>
      <c r="BY7" s="24">
        <v>39.64</v>
      </c>
      <c r="BZ7" s="24">
        <v>40</v>
      </c>
      <c r="CA7" s="24">
        <v>44.22</v>
      </c>
      <c r="CB7" s="24">
        <v>418.29</v>
      </c>
      <c r="CC7" s="24">
        <v>492.29</v>
      </c>
      <c r="CD7" s="24">
        <v>444.82</v>
      </c>
      <c r="CE7" s="24">
        <v>485.35</v>
      </c>
      <c r="CF7" s="24">
        <v>554.94000000000005</v>
      </c>
      <c r="CG7" s="24">
        <v>383.92</v>
      </c>
      <c r="CH7" s="24">
        <v>400.44</v>
      </c>
      <c r="CI7" s="24">
        <v>417.56</v>
      </c>
      <c r="CJ7" s="24">
        <v>449.72</v>
      </c>
      <c r="CK7" s="24">
        <v>437.27</v>
      </c>
      <c r="CL7" s="24">
        <v>392.85</v>
      </c>
      <c r="CM7" s="24">
        <v>34.15</v>
      </c>
      <c r="CN7" s="24">
        <v>33.28</v>
      </c>
      <c r="CO7" s="24">
        <v>32.97</v>
      </c>
      <c r="CP7" s="24">
        <v>32.97</v>
      </c>
      <c r="CQ7" s="24">
        <v>31.94</v>
      </c>
      <c r="CR7" s="24">
        <v>33.21</v>
      </c>
      <c r="CS7" s="24">
        <v>32.229999999999997</v>
      </c>
      <c r="CT7" s="24">
        <v>32.479999999999997</v>
      </c>
      <c r="CU7" s="24">
        <v>30.19</v>
      </c>
      <c r="CV7" s="24">
        <v>28.77</v>
      </c>
      <c r="CW7" s="24">
        <v>32.229999999999997</v>
      </c>
      <c r="CX7" s="24">
        <v>65.59</v>
      </c>
      <c r="CY7" s="24">
        <v>65.739999999999995</v>
      </c>
      <c r="CZ7" s="24">
        <v>65.959999999999994</v>
      </c>
      <c r="DA7" s="24">
        <v>66.03</v>
      </c>
      <c r="DB7" s="24">
        <v>66.23</v>
      </c>
      <c r="DC7" s="24">
        <v>79.98</v>
      </c>
      <c r="DD7" s="24">
        <v>80.8</v>
      </c>
      <c r="DE7" s="24">
        <v>79.2</v>
      </c>
      <c r="DF7" s="24">
        <v>79.09</v>
      </c>
      <c r="DG7" s="24">
        <v>78.900000000000006</v>
      </c>
      <c r="DH7" s="24">
        <v>80.63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0.09</v>
      </c>
      <c r="EK7" s="24">
        <v>0.02</v>
      </c>
      <c r="EL7" s="24">
        <v>0.01</v>
      </c>
      <c r="EM7" s="24">
        <v>1.6</v>
      </c>
      <c r="EN7" s="24">
        <v>0.01</v>
      </c>
      <c r="EO7" s="24">
        <v>0.01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114</v>
      </c>
      <c r="E13" t="s">
        <v>114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和歌山市</cp:lastModifiedBy>
  <cp:lastPrinted>2023-01-16T10:41:46Z</cp:lastPrinted>
  <dcterms:created xsi:type="dcterms:W3CDTF">2022-12-01T02:03:07Z</dcterms:created>
  <dcterms:modified xsi:type="dcterms:W3CDTF">2023-01-19T01:56:49Z</dcterms:modified>
  <cp:category/>
</cp:coreProperties>
</file>