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4 上富田町\"/>
    </mc:Choice>
  </mc:AlternateContent>
  <workbookProtection workbookAlgorithmName="SHA-512" workbookHashValue="MpNGOak3VUrFEOzMUSKPthztjaY6gr42DgbjV5spTnPffc/pqBDQ/pirHiFf4kQ4Lv6oSqZDYaKmbXUppsttXg==" workbookSaltValue="XXqNM+L37gVjmPE7HsSo7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<sst xmlns="http://schemas.openxmlformats.org/spreadsheetml/2006/main" count="236" uniqueCount="119">
  <si>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</si>
  <si>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</si>
  <si>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</si>
  <si>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</si>
  <si>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</si>
  <si>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</si>
  <si>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</si>
  <si>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</si>
  <si>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</si>
  <si>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</si>
  <si>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</si>
  <si>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</si>
  <si>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</si>
  <si>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</si>
  <si>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</si>
  <si>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</si>
  <si>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</si>
  <si>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</si>
  <si>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</si>
  <si>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</si>
  <si>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</si>
  <si>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</si>
  <si>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</si>
  <si>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</si>
  <si>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</si>
  <si>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</si>
  <si>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</si>
  <si>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</si>
  <si>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</si>
  <si>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</si>
  <si>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</si>
  <si>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</si>
  <si>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</si>
  <si>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</si>
  <si>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</si>
  <si>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</si>
  <si>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</si>
  <si>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</si>
  <si>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</si>
  <si>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</si>
  <si>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</si>
  <si>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</si>
  <si>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</si>
  <si>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</si>
  <si>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</si>
  <si>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</si>
  <si>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</si>
  <si>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</si>
  <si>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</si>
  <si>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</si>
  <si>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</si>
  <si>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</si>
  <si>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</si>
  <si>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</si>
  <si>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</si>
  <si>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</si>
  <si>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</si>
  <si>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</si>
  <si>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</si>
  <si>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</si>
  <si>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</si>
  <si>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</si>
  <si>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</si>
  <si>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</si>
  <si>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</si>
  <si>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</si>
  <si>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</si>
  <si>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</si>
  <si>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</si>
  <si>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</si>
  <si>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</si>
  <si>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</si>
  <si>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</si>
  <si>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</si>
  <si>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</si>
  <si>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</si>
  <si>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</si>
  <si>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</si>
  <si>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</si>
  <si>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</si>
  <si>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</si>
  <si>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</si>
  <si>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</si>
  <si>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</si>
  <si>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</si>
  <si>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</si>
  <si>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</si>
  <si>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</si>
  <si>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</si>
  <si>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</si>
  <si>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</si>
  <si>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</si>
  <si>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</si>
  <si>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</si>
  <si>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</si>
  <si>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</si>
  <si>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</si>
  <si>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</si>
  <si>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</si>
  <si>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</si>
  <si>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</si>
  <si>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</si>
  <si>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</si>
  <si>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</si>
  <si>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</si>
  <si>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</si>
  <si>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</si>
  <si>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</si>
  <si>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</si>
  <si>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</si>
  <si>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</si>
  <si>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</si>
  <si>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</si>
  <si>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</si>
  <si>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</si>
  <si>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</si>
  <si>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74.1％となっている。事業は完了しているため新規の下水道管埋設の工事費はかからないものの、処理施設や設備の老朽化に伴い、維持管理費が年々増加しており町の財政を圧迫している状況である。さらに今後、当町においても人口の減少が予測されているため、毎年使用料収入が増加するということはなく、いずれ減少に転じると予想される。町の財政負担や将来の処理人口の減少等を勘案し、中長期的な戦略を持って経営をしていけるかが課題となる。あわせて、未接続世帯への接続啓発に努め、安定した歳入確保と更なる運営の効率化を進め、経営健全化を図る必要がある。</t>
    <phoneticPr fontId="4"/>
  </si>
  <si>
    <t>①収益的収支比率は100％を大きく下回っている。施設・設備の老朽化による修繕費等の費用が増加しており、一般会計からの繰入金に頼らざるを得ない厳しい状況である。
④企業債残高対事業規模比率は、類似団体平均を大きく下回っている。しかし実態としては、当町特有の地理的要因により事業費が嵩んだことから、料金収入に対する地方債残高の割合は高いと考えられる。接続率の向上に努め、更なる使用料収入の確保を図れるかが課題となる。
⑤経費回収率は、汚水処理費が減少したため前年より改善している。しかし料金収入増による改善ではないため、使用料値上の検討とあわせてさらなる経費削減に努める必要がある。
⑥汚水処理原価は、類似団体平均より低い水準に抑えられている。接続率の向上と維持管理費の削減が今後の課題である。
⑦施設利用率は、ほぼ横ばいで推移している。今後は、予測される処理人口の減少を接続率の向上でどれだけカバーできるかが課題である。
⑧水洗化率は、類似団体よりも低い状況が続いている。歳入確保と公共水域の水質保全のため、引き続き水洗化促進の啓発が必要である。</t>
    <phoneticPr fontId="4"/>
  </si>
  <si>
    <t>当事業の着手時に埋設した管渠で現在25年経過しているが、管渠の耐用年数が50年であることを考えると、老朽化による管渠改善・更新は現時点においては必要ないものと思われる。そのため、管渠の更新等は未実施であり、管渠改善率について当該値は0％となっている。しかしながら、処理施設・設備の老朽化は相当進んでおり、年々修繕費が増加している状況にある。限られた財源の中、平成29年度に実施した機能診断調査・最適整備構想に基づいた効率的な処理施設・設備・管渠等の改築・更新をいかに実行するかが今後の課題となる。</t>
    <rPh sb="179" eb="181">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</si>
</sst>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69-4726-B599-EC1530A7AE2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569-4726-B599-EC1530A7AE2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50.28</c:v>
                </c:pt>
                <c:pt idx="1">
                  <c:v>50.05</c:v>
                </c:pt>
                <c:pt idx="2">
                  <c:v>50.05</c:v>
                </c:pt>
                <c:pt idx="3">
                  <c:v>49.91</c:v>
                </c:pt>
                <c:pt idx="4">
                  <c:v>50.62</c:v>
                </c:pt>
              </c:numCache>
            </c:numRef>
          </c:val>
          <c:extLst>
            <c:ext xmlns:c16="http://schemas.microsoft.com/office/drawing/2014/chart" uri="{C3380CC4-5D6E-409C-BE32-E72D297353CC}">
              <c16:uniqueId val="{00000000-CB10-4E15-91E8-B7636885BC9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B10-4E15-91E8-B7636885BC9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73.62</c:v>
                </c:pt>
                <c:pt idx="1">
                  <c:v>73.959999999999994</c:v>
                </c:pt>
                <c:pt idx="2">
                  <c:v>74.34</c:v>
                </c:pt>
                <c:pt idx="3">
                  <c:v>74.81</c:v>
                </c:pt>
                <c:pt idx="4">
                  <c:v>74.14</c:v>
                </c:pt>
              </c:numCache>
            </c:numRef>
          </c:val>
          <c:extLst>
            <c:ext xmlns:c16="http://schemas.microsoft.com/office/drawing/2014/chart" uri="{C3380CC4-5D6E-409C-BE32-E72D297353CC}">
              <c16:uniqueId val="{00000000-456C-4127-BA65-E9F22F4B5EE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56C-4127-BA65-E9F22F4B5EE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52.53</c:v>
                </c:pt>
                <c:pt idx="1">
                  <c:v>53</c:v>
                </c:pt>
                <c:pt idx="2">
                  <c:v>57.41</c:v>
                </c:pt>
                <c:pt idx="3">
                  <c:v>50.32</c:v>
                </c:pt>
                <c:pt idx="4">
                  <c:v>48.43</c:v>
                </c:pt>
              </c:numCache>
            </c:numRef>
          </c:val>
          <c:extLst>
            <c:ext xmlns:c16="http://schemas.microsoft.com/office/drawing/2014/chart" uri="{C3380CC4-5D6E-409C-BE32-E72D297353CC}">
              <c16:uniqueId val="{00000000-0830-408E-B095-6CA2B7DB740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30-408E-B095-6CA2B7DB740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B-42DE-88D3-656B7D3567A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B-42DE-88D3-656B7D3567A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8-476B-AA26-E4702C290A0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8-476B-AA26-E4702C290A0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9-494E-B774-5D3CFB8CD2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9-494E-B774-5D3CFB8CD2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3-42B9-B0B5-D60E6ED298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3-42B9-B0B5-D60E6ED298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2644.83</c:v>
                </c:pt>
                <c:pt idx="1">
                  <c:v>1641.74</c:v>
                </c:pt>
                <c:pt idx="2">
                  <c:v>1494.65</c:v>
                </c:pt>
                <c:pt idx="3" formatCode="#,##0.00;&quot;△&quot;#,##0.00">
                  <c:v>0</c:v>
                </c:pt>
                <c:pt idx="4" formatCode="#,##0.00;&quot;△&quot;#,##0.00">
                  <c:v>0</c:v>
                </c:pt>
              </c:numCache>
            </c:numRef>
          </c:val>
          <c:extLst>
            <c:ext xmlns:c16="http://schemas.microsoft.com/office/drawing/2014/chart" uri="{C3380CC4-5D6E-409C-BE32-E72D297353CC}">
              <c16:uniqueId val="{00000000-3D37-4843-86FA-5201F060BA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D37-4843-86FA-5201F060BA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37.54</c:v>
                </c:pt>
                <c:pt idx="1">
                  <c:v>39.19</c:v>
                </c:pt>
                <c:pt idx="2">
                  <c:v>61.85</c:v>
                </c:pt>
                <c:pt idx="3">
                  <c:v>85.29</c:v>
                </c:pt>
                <c:pt idx="4">
                  <c:v>91.97</c:v>
                </c:pt>
              </c:numCache>
            </c:numRef>
          </c:val>
          <c:extLst>
            <c:ext xmlns:c16="http://schemas.microsoft.com/office/drawing/2014/chart" uri="{C3380CC4-5D6E-409C-BE32-E72D297353CC}">
              <c16:uniqueId val="{00000000-0520-4F1C-94DA-F1006AFFF2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520-4F1C-94DA-F1006AFFF2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389.01</c:v>
                </c:pt>
                <c:pt idx="1">
                  <c:v>414.47</c:v>
                </c:pt>
                <c:pt idx="2">
                  <c:v>262.13</c:v>
                </c:pt>
                <c:pt idx="3">
                  <c:v>190.65</c:v>
                </c:pt>
                <c:pt idx="4">
                  <c:v>178.13</c:v>
                </c:pt>
              </c:numCache>
            </c:numRef>
          </c:val>
          <c:extLst>
            <c:ext xmlns:c16="http://schemas.microsoft.com/office/drawing/2014/chart" uri="{C3380CC4-5D6E-409C-BE32-E72D297353CC}">
              <c16:uniqueId val="{00000000-E31A-46B5-8953-31E528EEC2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31A-46B5-8953-31E528EEC2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上富田町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15569</v>
      </c>
      <c r="AM8" s="69"/>
      <c r="AN8" s="69"/>
      <c r="AO8" s="69"/>
      <c r="AP8" s="69"/>
      <c r="AQ8" s="69"/>
      <c r="AR8" s="69"/>
      <c r="AS8" s="69"/>
      <c r="AT8" s="68">
        <f>データ!T6</f>
        <v>57.37</v>
      </c>
      <c r="AU8" s="68"/>
      <c r="AV8" s="68"/>
      <c r="AW8" s="68"/>
      <c r="AX8" s="68"/>
      <c r="AY8" s="68"/>
      <c r="AZ8" s="68"/>
      <c r="BA8" s="68"/>
      <c r="BB8" s="68">
        <f>データ!U6</f>
        <v>271.38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31.18</v>
      </c>
      <c r="Q10" s="68"/>
      <c r="R10" s="68"/>
      <c r="S10" s="68"/>
      <c r="T10" s="68"/>
      <c r="U10" s="68"/>
      <c r="V10" s="68"/>
      <c r="W10" s="68">
        <f>データ!Q6</f>
        <v>101.3</v>
      </c>
      <c r="X10" s="68"/>
      <c r="Y10" s="68"/>
      <c r="Z10" s="68"/>
      <c r="AA10" s="68"/>
      <c r="AB10" s="68"/>
      <c r="AC10" s="68"/>
      <c r="AD10" s="69">
        <f>データ!R6</f>
        <v>3156</v>
      </c>
      <c r="AE10" s="69"/>
      <c r="AF10" s="69"/>
      <c r="AG10" s="69"/>
      <c r="AH10" s="69"/>
      <c r="AI10" s="69"/>
      <c r="AJ10" s="69"/>
      <c r="AK10" s="2"/>
      <c r="AL10" s="69">
        <f>データ!V6</f>
        <v>4841</v>
      </c>
      <c r="AM10" s="69"/>
      <c r="AN10" s="69"/>
      <c r="AO10" s="69"/>
      <c r="AP10" s="69"/>
      <c r="AQ10" s="69"/>
      <c r="AR10" s="69"/>
      <c r="AS10" s="69"/>
      <c r="AT10" s="68">
        <f>データ!W6</f>
        <v>1.1399999999999999</v>
      </c>
      <c r="AU10" s="68"/>
      <c r="AV10" s="68"/>
      <c r="AW10" s="68"/>
      <c r="AX10" s="68"/>
      <c r="AY10" s="68"/>
      <c r="AZ10" s="68"/>
      <c r="BA10" s="68"/>
      <c r="BB10" s="68">
        <f>データ!X6</f>
        <v>4246.49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28abKzshkLf5usgOxqNadKGDI+qGaIp49KqILmAvLw+6KhtRno45MVWLq4+yPPjP+Q0/5DfmtKboW8j3SsSOnA==" saltValue="DVdpYxqxknNNnlRFEac5O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304042</v>
      </c>
      <c r="D6" s="33">
        <f t="shared" si="3"/>
        <v>47</v>
      </c>
      <c r="E6" s="33">
        <f t="shared" si="3"/>
        <v>17</v>
      </c>
      <c r="F6" s="33">
        <f t="shared" si="3"/>
        <v>5</v>
      </c>
      <c r="G6" s="33">
        <f t="shared" si="3"/>
        <v>0</v>
      </c>
      <c r="H6" s="33" t="str">
        <f t="shared" si="3"/>
        <v>和歌山県　上富田町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31.18</v>
      </c>
      <c r="Q6" s="34">
        <f t="shared" si="3"/>
        <v>101.3</v>
      </c>
      <c r="R6" s="34">
        <f t="shared" si="3"/>
        <v>3156</v>
      </c>
      <c r="S6" s="34">
        <f t="shared" si="3"/>
        <v>15569</v>
      </c>
      <c r="T6" s="34">
        <f t="shared" si="3"/>
        <v>57.37</v>
      </c>
      <c r="U6" s="34">
        <f t="shared" si="3"/>
        <v>271.38</v>
      </c>
      <c r="V6" s="34">
        <f t="shared" si="3"/>
        <v>4841</v>
      </c>
      <c r="W6" s="34">
        <f t="shared" si="3"/>
        <v>1.1399999999999999</v>
      </c>
      <c r="X6" s="34">
        <f t="shared" si="3"/>
        <v>4246.49</v>
      </c>
      <c r="Y6" s="35">
        <f>IF(Y7="",NA(),Y7)</f>
        <v>52.53</v>
      </c>
      <c r="Z6" s="35">
        <f t="shared" ref="Z6:AH6" si="4">IF(Z7="",NA(),Z7)</f>
        <v>53</v>
      </c>
      <c r="AA6" s="35">
        <f t="shared" si="4"/>
        <v>57.41</v>
      </c>
      <c r="AB6" s="35">
        <f t="shared" si="4"/>
        <v>50.32</v>
      </c>
      <c r="AC6" s="35">
        <f t="shared" si="4"/>
        <v>48.43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2644.83</v>
      </c>
      <c r="BG6" s="35">
        <f t="shared" ref="BG6:BO6" si="7">IF(BG7="",NA(),BG7)</f>
        <v>1641.74</v>
      </c>
      <c r="BH6" s="35">
        <f t="shared" si="7"/>
        <v>1494.65</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37.54</v>
      </c>
      <c r="BR6" s="35">
        <f t="shared" ref="BR6:BZ6" si="8">IF(BR7="",NA(),BR7)</f>
        <v>39.19</v>
      </c>
      <c r="BS6" s="35">
        <f t="shared" si="8"/>
        <v>61.85</v>
      </c>
      <c r="BT6" s="35">
        <f t="shared" si="8"/>
        <v>85.29</v>
      </c>
      <c r="BU6" s="35">
        <f t="shared" si="8"/>
        <v>91.97</v>
      </c>
      <c r="BV6" s="35">
        <f t="shared" si="8"/>
        <v>52.19</v>
      </c>
      <c r="BW6" s="35">
        <f t="shared" si="8"/>
        <v>55.32</v>
      </c>
      <c r="BX6" s="35">
        <f t="shared" si="8"/>
        <v>59.8</v>
      </c>
      <c r="BY6" s="35">
        <f t="shared" si="8"/>
        <v>57.77</v>
      </c>
      <c r="BZ6" s="35">
        <f t="shared" si="8"/>
        <v>57.31</v>
      </c>
      <c r="CA6" s="34" t="str">
        <f>IF(CA7="","",IF(CA7="-","【-】","【"&amp;SUBSTITUTE(TEXT(CA7,"#,##0.00"),"-","△")&amp;"】"))</f>
        <v>【59.59】</v>
      </c>
      <c r="CB6" s="35">
        <f>IF(CB7="",NA(),CB7)</f>
        <v>389.01</v>
      </c>
      <c r="CC6" s="35">
        <f t="shared" ref="CC6:CK6" si="9">IF(CC7="",NA(),CC7)</f>
        <v>414.47</v>
      </c>
      <c r="CD6" s="35">
        <f t="shared" si="9"/>
        <v>262.13</v>
      </c>
      <c r="CE6" s="35">
        <f t="shared" si="9"/>
        <v>190.65</v>
      </c>
      <c r="CF6" s="35">
        <f t="shared" si="9"/>
        <v>178.13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50.28</v>
      </c>
      <c r="CN6" s="35">
        <f t="shared" ref="CN6:CV6" si="10">IF(CN7="",NA(),CN7)</f>
        <v>50.05</v>
      </c>
      <c r="CO6" s="35">
        <f t="shared" si="10"/>
        <v>50.05</v>
      </c>
      <c r="CP6" s="35">
        <f t="shared" si="10"/>
        <v>49.91</v>
      </c>
      <c r="CQ6" s="35">
        <f t="shared" si="10"/>
        <v>50.62</v>
      </c>
      <c r="CR6" s="35">
        <f t="shared" si="10"/>
        <v>52.31</v>
      </c>
      <c r="CS6" s="35">
        <f t="shared" si="10"/>
        <v>60.65</v>
      </c>
      <c r="CT6" s="35">
        <f t="shared" si="10"/>
        <v>51.75</v>
      </c>
      <c r="CU6" s="35">
        <f t="shared" si="10"/>
        <v>50.68</v>
      </c>
      <c r="CV6" s="35">
        <f t="shared" si="10"/>
        <v>50.14</v>
      </c>
      <c r="CW6" s="34" t="str">
        <f>IF(CW7="","",IF(CW7="-","【-】","【"&amp;SUBSTITUTE(TEXT(CW7,"#,##0.00"),"-","△")&amp;"】"))</f>
        <v>【51.30】</v>
      </c>
      <c r="CX6" s="35">
        <f>IF(CX7="",NA(),CX7)</f>
        <v>73.62</v>
      </c>
      <c r="CY6" s="35">
        <f t="shared" ref="CY6:DG6" si="11">IF(CY7="",NA(),CY7)</f>
        <v>73.959999999999994</v>
      </c>
      <c r="CZ6" s="35">
        <f t="shared" si="11"/>
        <v>74.34</v>
      </c>
      <c r="DA6" s="35">
        <f t="shared" si="11"/>
        <v>74.81</v>
      </c>
      <c r="DB6" s="35">
        <f t="shared" si="11"/>
        <v>74.14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304042</v>
      </c>
      <c r="D7" s="37">
        <v>47</v>
      </c>
      <c r="E7" s="37">
        <v>17</v>
      </c>
      <c r="F7" s="37">
        <v>5</v>
      </c>
      <c r="G7" s="37">
        <v>0</v>
      </c>
      <c r="H7" s="37" t="s">
        <v>98</v>
      </c>
      <c r="I7" s="37" t="s">
        <v>99</v>
      </c>
      <c r="J7" s="37" t="s">
        <v>100</v>
      </c>
      <c r="K7" s="37" t="s">
        <v>101</v>
      </c>
      <c r="L7" s="37" t="s">
        <v>102</v>
      </c>
      <c r="M7" s="37" t="s">
        <v>103</v>
      </c>
      <c r="N7" s="38" t="s">
        <v>104</v>
      </c>
      <c r="O7" s="38" t="s">
        <v>105</v>
      </c>
      <c r="P7" s="38">
        <v>31.18</v>
      </c>
      <c r="Q7" s="38">
        <v>101.3</v>
      </c>
      <c r="R7" s="38">
        <v>3156</v>
      </c>
      <c r="S7" s="38">
        <v>15569</v>
      </c>
      <c r="T7" s="38">
        <v>57.37</v>
      </c>
      <c r="U7" s="38">
        <v>271.38</v>
      </c>
      <c r="V7" s="38">
        <v>4841</v>
      </c>
      <c r="W7" s="38">
        <v>1.1399999999999999</v>
      </c>
      <c r="X7" s="38">
        <v>4246.49</v>
      </c>
      <c r="Y7" s="38">
        <v>52.53</v>
      </c>
      <c r="Z7" s="38">
        <v>53</v>
      </c>
      <c r="AA7" s="38">
        <v>57.41</v>
      </c>
      <c r="AB7" s="38">
        <v>50.32</v>
      </c>
      <c r="AC7" s="38">
        <v>48.43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2644.83</v>
      </c>
      <c r="BG7" s="38">
        <v>1641.74</v>
      </c>
      <c r="BH7" s="38">
        <v>1494.65</v>
      </c>
      <c r="BI7" s="38">
        <v>0</v>
      </c>
      <c r="BJ7" s="38">
        <v>0</v>
      </c>
      <c r="BK7" s="38">
        <v>1081.8</v>
      </c>
      <c r="BL7" s="38">
        <v>974.93</v>
      </c>
      <c r="BM7" s="38">
        <v>855.8</v>
      </c>
      <c r="BN7" s="38">
        <v>789.46</v>
      </c>
      <c r="BO7" s="38">
        <v>826.83</v>
      </c>
      <c r="BP7" s="38">
        <v>765.47</v>
      </c>
      <c r="BQ7" s="38">
        <v>37.54</v>
      </c>
      <c r="BR7" s="38">
        <v>39.19</v>
      </c>
      <c r="BS7" s="38">
        <v>61.85</v>
      </c>
      <c r="BT7" s="38">
        <v>85.29</v>
      </c>
      <c r="BU7" s="38">
        <v>91.97</v>
      </c>
      <c r="BV7" s="38">
        <v>52.19</v>
      </c>
      <c r="BW7" s="38">
        <v>55.32</v>
      </c>
      <c r="BX7" s="38">
        <v>59.8</v>
      </c>
      <c r="BY7" s="38">
        <v>57.77</v>
      </c>
      <c r="BZ7" s="38">
        <v>57.31</v>
      </c>
      <c r="CA7" s="38">
        <v>59.59</v>
      </c>
      <c r="CB7" s="38">
        <v>389.01</v>
      </c>
      <c r="CC7" s="38">
        <v>414.47</v>
      </c>
      <c r="CD7" s="38">
        <v>262.13</v>
      </c>
      <c r="CE7" s="38">
        <v>190.65</v>
      </c>
      <c r="CF7" s="38">
        <v>178.13</v>
      </c>
      <c r="CG7" s="38">
        <v>296.14</v>
      </c>
      <c r="CH7" s="38">
        <v>283.17</v>
      </c>
      <c r="CI7" s="38">
        <v>263.76</v>
      </c>
      <c r="CJ7" s="38">
        <v>274.35000000000002</v>
      </c>
      <c r="CK7" s="38">
        <v>273.52</v>
      </c>
      <c r="CL7" s="38">
        <v>257.86</v>
      </c>
      <c r="CM7" s="38">
        <v>50.28</v>
      </c>
      <c r="CN7" s="38">
        <v>50.05</v>
      </c>
      <c r="CO7" s="38">
        <v>50.05</v>
      </c>
      <c r="CP7" s="38">
        <v>49.91</v>
      </c>
      <c r="CQ7" s="38">
        <v>50.62</v>
      </c>
      <c r="CR7" s="38">
        <v>52.31</v>
      </c>
      <c r="CS7" s="38">
        <v>60.65</v>
      </c>
      <c r="CT7" s="38">
        <v>51.75</v>
      </c>
      <c r="CU7" s="38">
        <v>50.68</v>
      </c>
      <c r="CV7" s="38">
        <v>50.14</v>
      </c>
      <c r="CW7" s="38">
        <v>51.3</v>
      </c>
      <c r="CX7" s="38">
        <v>73.62</v>
      </c>
      <c r="CY7" s="38">
        <v>73.959999999999994</v>
      </c>
      <c r="CZ7" s="38">
        <v>74.34</v>
      </c>
      <c r="DA7" s="38">
        <v>74.81</v>
      </c>
      <c r="DB7" s="38">
        <v>74.14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2021-02-08T07:26:11Z</cp:lastPrinted>
  <dcterms:created xsi:type="dcterms:W3CDTF">2020-12-04T03:06:32Z</dcterms:created>
  <dcterms:modified xsi:type="dcterms:W3CDTF">2021-02-09T00:52:24Z</dcterms:modified>
  <cp:category/>
</cp:coreProperties>
</file>