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2年度\210108_【本調査】経営比較分析表の分析等について（依頼）\03団体回答\10 紀美野町\"/>
    </mc:Choice>
  </mc:AlternateContent>
  <workbookProtection workbookAlgorithmName="SHA-512" workbookHashValue="xmbv/zXfsmyNKHaCGosdFVeUDMoUY6fFrW7KvEXJmttqvBzh0y2U3HltG09bKTzrk8MeoagbJQfmKPTK75j1dg==" workbookSaltValue="rEtUQ5MsicKMp7IlnEEVmw==" workbookSpinCount="100000" lockStructure="1"/>
  <bookViews>
    <workbookView xWindow="-19320" yWindow="-120" windowWidth="19440" windowHeight="15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O6" i="5"/>
  <c r="I10" i="4" s="1"/>
  <c r="N6" i="5"/>
  <c r="M6" i="5"/>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J85" i="4"/>
  <c r="I85" i="4"/>
  <c r="E85" i="4"/>
  <c r="BB10" i="4"/>
  <c r="AT10" i="4"/>
  <c r="AL10" i="4"/>
  <c r="W10" i="4"/>
  <c r="P10" i="4"/>
  <c r="B10" i="4"/>
  <c r="AT8" i="4"/>
  <c r="AL8" i="4"/>
  <c r="AD8" i="4"/>
  <c r="P8" i="4"/>
  <c r="I8" i="4"/>
  <c r="B8" i="4"/>
</calcChain>
</file>

<file path=xl/sharedStrings.xml><?xml version="1.0" encoding="utf-8"?>
<sst xmlns="http://schemas.openxmlformats.org/spreadsheetml/2006/main" count="233" uniqueCount="119">
  <si>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</si>
  <si>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</si>
  <si>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</si>
  <si>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</si>
  <si>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</si>
  <si>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</si>
  <si>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</si>
  <si>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</si>
  <si>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</si>
  <si>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</si>
  <si>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</si>
  <si>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</si>
  <si>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</si>
  <si>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</si>
  <si>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</si>
  <si>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</si>
  <si>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</si>
  <si>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</si>
  <si>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</si>
  <si>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</si>
  <si>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</si>
  <si>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</si>
  <si>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</si>
  <si>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</si>
  <si>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</si>
  <si>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</si>
  <si>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</si>
  <si>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</si>
  <si>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</si>
  <si>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</si>
  <si>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</si>
  <si>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</si>
  <si>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</si>
  <si>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</si>
  <si>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</si>
  <si>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</si>
  <si>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</si>
  <si>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</si>
  <si>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</si>
  <si>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</si>
  <si>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</si>
  <si>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</si>
  <si>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</si>
  <si>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</si>
  <si>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</si>
  <si>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</si>
  <si>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</si>
  <si>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</si>
  <si>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</si>
  <si>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</si>
  <si>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</si>
  <si>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</si>
  <si>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</si>
  <si>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</si>
  <si>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</si>
  <si>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</si>
  <si>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</si>
  <si>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</si>
  <si>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</si>
  <si>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</si>
  <si>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</si>
  <si>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</si>
  <si>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</si>
  <si>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</si>
  <si>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</si>
  <si>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</si>
  <si>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</si>
  <si>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</si>
  <si>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</si>
  <si>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</si>
  <si>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</si>
  <si>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</si>
  <si>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</si>
  <si>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</si>
  <si>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</si>
  <si>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</si>
  <si>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</si>
  <si>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</si>
  <si>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</si>
  <si>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</si>
  <si>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</si>
  <si>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</si>
  <si>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</si>
  <si>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</si>
  <si>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</si>
  <si>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</si>
  <si>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</si>
  <si>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</si>
  <si>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</si>
  <si>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</si>
  <si>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</si>
  <si>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</si>
  <si>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</si>
  <si>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</si>
  <si>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</si>
  <si>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</si>
  <si>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</si>
  <si>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紀美野町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</si>
  <si>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</si>
  <si>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</si>
  <si>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</si>
  <si>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</si>
  <si>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</si>
  <si>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</si>
  <si>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</si>
  <si>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</si>
  <si>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</si>
  <si>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</si>
  <si>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</si>
  <si>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</si>
  <si>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</si>
  <si>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</si>
  <si>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</si>
  <si>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</si>
  <si>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</si>
  <si>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</si>
  <si>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管路更新率に関して、現状は国道の道路改良工事に併せて配水管の布設替工事を行っている状況である。今後計画を立てて、老朽管の更新を検討していく。</t>
    <rPh sb="47" eb="49">
      <t>コンゴ</t>
    </rPh>
    <rPh sb="49" eb="51">
      <t>ケイカク</t>
    </rPh>
    <rPh sb="52" eb="53">
      <t>タ</t>
    </rPh>
    <rPh sb="56" eb="58">
      <t>ロウキュウ</t>
    </rPh>
    <rPh sb="58" eb="59">
      <t>カン</t>
    </rPh>
    <rPh sb="60" eb="62">
      <t>コウシン</t>
    </rPh>
    <rPh sb="63" eb="65">
      <t>ケントウ</t>
    </rPh>
    <phoneticPr fontId="4"/>
  </si>
  <si>
    <t>[収益的収支比率]
・前年度と比較すると3.99ポイント改善が見られるが、これは企業債償還額が減少したためである。依然として厳しい状況であり、今後は給水収益の減少と管路更新事業等による企業債償還額増加が見込まれるので、一般会計からの繰入に依存しつつも給水収益の確保と費用の抑制に努めていく。
[企業債残高対給水収益比率]
・企業債償還が進み、減少傾向にあるが、一方で施設等の老朽化が進んでいっている状況であるので、今後は計画的な更新を検討していく。
[料金回収率]
・前年度と比較すると5.25ポイント増加している。これは、料金収入の減少が小さくなり、また、企業債償還額の減少により費用も減少したからである。
[給水原価]
・前年度と比較して減少したが、類似団体と比較すると上回っている。今後は有収水量の向上に努めていく。
[施設利用率]
前年度と比較すると、0.66ポイント減少している。これは給水人口減少等による配水量の減少によるものと思われる。今後も更なる人口減少と高齢化により、利用率の減少が見込まれる。
[有収率]
・現状類似団体の平均を8.27ポイント下回っている。今後は老朽管の更新や業者委託等による漏水調査を行いながら、より一層有収率の向上に努めていく。</t>
    <rPh sb="133" eb="135">
      <t>ヒヨウ</t>
    </rPh>
    <rPh sb="136" eb="138">
      <t>ヨクセイ</t>
    </rPh>
    <rPh sb="162" eb="165">
      <t>キギョウサイ</t>
    </rPh>
    <rPh sb="165" eb="167">
      <t>ショウカン</t>
    </rPh>
    <rPh sb="168" eb="169">
      <t>スス</t>
    </rPh>
    <rPh sb="180" eb="182">
      <t>イッポウ</t>
    </rPh>
    <rPh sb="183" eb="185">
      <t>シセツ</t>
    </rPh>
    <rPh sb="185" eb="186">
      <t>ナド</t>
    </rPh>
    <rPh sb="187" eb="190">
      <t>ロウキュウカ</t>
    </rPh>
    <rPh sb="191" eb="192">
      <t>スス</t>
    </rPh>
    <rPh sb="199" eb="201">
      <t>ジョウキョウ</t>
    </rPh>
    <rPh sb="207" eb="209">
      <t>コンゴ</t>
    </rPh>
    <rPh sb="210" eb="213">
      <t>ケイカクテキ</t>
    </rPh>
    <rPh sb="214" eb="216">
      <t>コウシン</t>
    </rPh>
    <rPh sb="217" eb="219">
      <t>ケントウ</t>
    </rPh>
    <rPh sb="251" eb="253">
      <t>ゾウカ</t>
    </rPh>
    <rPh sb="262" eb="264">
      <t>リョウキン</t>
    </rPh>
    <rPh sb="264" eb="266">
      <t>シュウニュウ</t>
    </rPh>
    <rPh sb="267" eb="269">
      <t>ゲンショウ</t>
    </rPh>
    <rPh sb="270" eb="271">
      <t>チイ</t>
    </rPh>
    <rPh sb="279" eb="282">
      <t>キギョウサイ</t>
    </rPh>
    <rPh sb="282" eb="285">
      <t>ショウカンガク</t>
    </rPh>
    <rPh sb="286" eb="288">
      <t>ゲンショウ</t>
    </rPh>
    <rPh sb="291" eb="293">
      <t>ヒヨウ</t>
    </rPh>
    <rPh sb="294" eb="296">
      <t>ゲンショウ</t>
    </rPh>
    <rPh sb="317" eb="319">
      <t>ヒカク</t>
    </rPh>
    <rPh sb="321" eb="323">
      <t>ゲンショウ</t>
    </rPh>
    <rPh sb="327" eb="329">
      <t>ルイジ</t>
    </rPh>
    <rPh sb="329" eb="331">
      <t>ダンタイ</t>
    </rPh>
    <rPh sb="332" eb="334">
      <t>ヒカク</t>
    </rPh>
    <rPh sb="337" eb="339">
      <t>ウワマワ</t>
    </rPh>
    <rPh sb="344" eb="346">
      <t>コンゴ</t>
    </rPh>
    <rPh sb="347" eb="348">
      <t>ユウ</t>
    </rPh>
    <rPh sb="349" eb="351">
      <t>スイリョウ</t>
    </rPh>
    <rPh sb="352" eb="354">
      <t>コウジョウ</t>
    </rPh>
    <rPh sb="355" eb="356">
      <t>ツト</t>
    </rPh>
    <rPh sb="398" eb="400">
      <t>キュウスイ</t>
    </rPh>
    <rPh sb="400" eb="402">
      <t>ジンコウ</t>
    </rPh>
    <rPh sb="499" eb="501">
      <t>ギョウシャ</t>
    </rPh>
    <rPh sb="501" eb="503">
      <t>イタク</t>
    </rPh>
    <rPh sb="503" eb="504">
      <t>ナド</t>
    </rPh>
    <rPh sb="512" eb="513">
      <t>オコナ</t>
    </rPh>
    <phoneticPr fontId="4"/>
  </si>
  <si>
    <t>　給水人口や水需要の減少に伴い、今後も給水収益が減少していくものと思われるので給水収益の確保と有収率の改善等を図っていく。
　また、策定済の水道ビジョンおよび経営戦略を基に、料金改定を含めた収入の見直し等、長期的な運営計画を更に検討していく。
　今後は、耐用年数や重要度を鑑み、管路等施設の更新および耐震化計画を進めていく。</t>
    <rPh sb="92" eb="93">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</si>
</sst>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quot;-&quot;">
                  <c:v>0.01</c:v>
                </c:pt>
                <c:pt idx="1">
                  <c:v>0</c:v>
                </c:pt>
                <c:pt idx="2">
                  <c:v>0</c:v>
                </c:pt>
                <c:pt idx="3">
                  <c:v>0</c:v>
                </c:pt>
                <c:pt idx="4">
                  <c:v>0</c:v>
                </c:pt>
              </c:numCache>
            </c:numRef>
          </c:val>
          <c:extLst>
            <c:ext xmlns:c16="http://schemas.microsoft.com/office/drawing/2014/chart" uri="{C3380CC4-5D6E-409C-BE32-E72D297353CC}">
              <c16:uniqueId val="{00000000-3C58-4091-8D21-949C053C1170}"/>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c:ext xmlns:c16="http://schemas.microsoft.com/office/drawing/2014/chart" uri="{C3380CC4-5D6E-409C-BE32-E72D297353CC}">
              <c16:uniqueId val="{00000001-3C58-4091-8D21-949C053C1170}"/>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74.489999999999995</c:v>
                </c:pt>
                <c:pt idx="1">
                  <c:v>78.260000000000005</c:v>
                </c:pt>
                <c:pt idx="2">
                  <c:v>79.790000000000006</c:v>
                </c:pt>
                <c:pt idx="3">
                  <c:v>82.89</c:v>
                </c:pt>
                <c:pt idx="4">
                  <c:v>86.88</c:v>
                </c:pt>
              </c:numCache>
            </c:numRef>
          </c:val>
          <c:extLst>
            <c:ext xmlns:c16="http://schemas.microsoft.com/office/drawing/2014/chart" uri="{C3380CC4-5D6E-409C-BE32-E72D297353CC}">
              <c16:uniqueId val="{00000000-5496-497A-A1D6-3CB484AE0411}"/>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c:ext xmlns:c16="http://schemas.microsoft.com/office/drawing/2014/chart" uri="{C3380CC4-5D6E-409C-BE32-E72D297353CC}">
              <c16:uniqueId val="{00000001-5496-497A-A1D6-3CB484AE0411}"/>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7B-4A33-8592-223A7CDA12AC}"/>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7B-4A33-8592-223A7CDA12AC}"/>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5F-4979-A8CF-D728E5A897E6}"/>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5F-4979-A8CF-D728E5A897E6}"/>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3C-4BDF-9B5C-A0A1E95F066D}"/>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3C-4BDF-9B5C-A0A1E95F066D}"/>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65-4F4D-AFB7-CD4EFD64E7EF}"/>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65-4F4D-AFB7-CD4EFD64E7EF}"/>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732.78</c:v>
                </c:pt>
                <c:pt idx="1">
                  <c:v>660.03</c:v>
                </c:pt>
                <c:pt idx="2">
                  <c:v>591.41999999999996</c:v>
                </c:pt>
                <c:pt idx="3">
                  <c:v>546.38</c:v>
                </c:pt>
                <c:pt idx="4">
                  <c:v>502.04</c:v>
                </c:pt>
              </c:numCache>
            </c:numRef>
          </c:val>
          <c:extLst>
            <c:ext xmlns:c16="http://schemas.microsoft.com/office/drawing/2014/chart" uri="{C3380CC4-5D6E-409C-BE32-E72D297353CC}">
              <c16:uniqueId val="{00000000-C0E8-4391-851E-623F3A7CC7F8}"/>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c:ext xmlns:c16="http://schemas.microsoft.com/office/drawing/2014/chart" uri="{C3380CC4-5D6E-409C-BE32-E72D297353CC}">
              <c16:uniqueId val="{00000001-C0E8-4391-851E-623F3A7CC7F8}"/>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46.37</c:v>
                </c:pt>
                <c:pt idx="1">
                  <c:v>50.85</c:v>
                </c:pt>
                <c:pt idx="2">
                  <c:v>53.21</c:v>
                </c:pt>
                <c:pt idx="3">
                  <c:v>46.26</c:v>
                </c:pt>
                <c:pt idx="4">
                  <c:v>51.51</c:v>
                </c:pt>
              </c:numCache>
            </c:numRef>
          </c:val>
          <c:extLst>
            <c:ext xmlns:c16="http://schemas.microsoft.com/office/drawing/2014/chart" uri="{C3380CC4-5D6E-409C-BE32-E72D297353CC}">
              <c16:uniqueId val="{00000000-E775-4293-A480-7FF8EB32763C}"/>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c:ext xmlns:c16="http://schemas.microsoft.com/office/drawing/2014/chart" uri="{C3380CC4-5D6E-409C-BE32-E72D297353CC}">
              <c16:uniqueId val="{00000001-E775-4293-A480-7FF8EB32763C}"/>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416.33</c:v>
                </c:pt>
                <c:pt idx="1">
                  <c:v>378.69</c:v>
                </c:pt>
                <c:pt idx="2">
                  <c:v>359.52</c:v>
                </c:pt>
                <c:pt idx="3">
                  <c:v>425.25</c:v>
                </c:pt>
                <c:pt idx="4">
                  <c:v>383.09</c:v>
                </c:pt>
              </c:numCache>
            </c:numRef>
          </c:val>
          <c:extLst>
            <c:ext xmlns:c16="http://schemas.microsoft.com/office/drawing/2014/chart" uri="{C3380CC4-5D6E-409C-BE32-E72D297353CC}">
              <c16:uniqueId val="{00000000-CB76-4DB4-BC94-1EC82B595DE4}"/>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c:ext xmlns:c16="http://schemas.microsoft.com/office/drawing/2014/chart" uri="{C3380CC4-5D6E-409C-BE32-E72D297353CC}">
              <c16:uniqueId val="{00000001-CB76-4DB4-BC94-1EC82B595DE4}"/>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67.290000000000006</c:v>
                </c:pt>
                <c:pt idx="1">
                  <c:v>63.97</c:v>
                </c:pt>
                <c:pt idx="2">
                  <c:v>65.819999999999993</c:v>
                </c:pt>
                <c:pt idx="3">
                  <c:v>63.49</c:v>
                </c:pt>
                <c:pt idx="4">
                  <c:v>62.83</c:v>
                </c:pt>
              </c:numCache>
            </c:numRef>
          </c:val>
          <c:extLst>
            <c:ext xmlns:c16="http://schemas.microsoft.com/office/drawing/2014/chart" uri="{C3380CC4-5D6E-409C-BE32-E72D297353CC}">
              <c16:uniqueId val="{00000000-BA77-4F79-BEE7-B4F2BEF3B40B}"/>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c:ext xmlns:c16="http://schemas.microsoft.com/office/drawing/2014/chart" uri="{C3380CC4-5D6E-409C-BE32-E72D297353CC}">
              <c16:uniqueId val="{00000001-BA77-4F79-BEE7-B4F2BEF3B40B}"/>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67.05</c:v>
                </c:pt>
                <c:pt idx="1">
                  <c:v>69.849999999999994</c:v>
                </c:pt>
                <c:pt idx="2">
                  <c:v>67.37</c:v>
                </c:pt>
                <c:pt idx="3">
                  <c:v>64.959999999999994</c:v>
                </c:pt>
                <c:pt idx="4">
                  <c:v>64.510000000000005</c:v>
                </c:pt>
              </c:numCache>
            </c:numRef>
          </c:val>
          <c:extLst>
            <c:ext xmlns:c16="http://schemas.microsoft.com/office/drawing/2014/chart" uri="{C3380CC4-5D6E-409C-BE32-E72D297353CC}">
              <c16:uniqueId val="{00000000-CE06-4FBA-B294-46CB9F53005B}"/>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c:ext xmlns:c16="http://schemas.microsoft.com/office/drawing/2014/chart" uri="{C3380CC4-5D6E-409C-BE32-E72D297353CC}">
              <c16:uniqueId val="{00000001-CE06-4FBA-B294-46CB9F53005B}"/>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和歌山県　紀美野町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3" t="str">
        <f>データ!$M$6</f>
        <v>非設置</v>
      </c>
      <c r="AE8" s="73"/>
      <c r="AF8" s="73"/>
      <c r="AG8" s="73"/>
      <c r="AH8" s="73"/>
      <c r="AI8" s="73"/>
      <c r="AJ8" s="73"/>
      <c r="AK8" s="2"/>
      <c r="AL8" s="67">
        <f>データ!$R$6</f>
        <v>8702</v>
      </c>
      <c r="AM8" s="67"/>
      <c r="AN8" s="67"/>
      <c r="AO8" s="67"/>
      <c r="AP8" s="67"/>
      <c r="AQ8" s="67"/>
      <c r="AR8" s="67"/>
      <c r="AS8" s="67"/>
      <c r="AT8" s="66">
        <f>データ!$S$6</f>
        <v>128.34</v>
      </c>
      <c r="AU8" s="66"/>
      <c r="AV8" s="66"/>
      <c r="AW8" s="66"/>
      <c r="AX8" s="66"/>
      <c r="AY8" s="66"/>
      <c r="AZ8" s="66"/>
      <c r="BA8" s="66"/>
      <c r="BB8" s="66">
        <f>データ!$T$6</f>
        <v>67.8</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43.09</v>
      </c>
      <c r="Q10" s="66"/>
      <c r="R10" s="66"/>
      <c r="S10" s="66"/>
      <c r="T10" s="66"/>
      <c r="U10" s="66"/>
      <c r="V10" s="66"/>
      <c r="W10" s="67">
        <f>データ!$Q$6</f>
        <v>3278</v>
      </c>
      <c r="X10" s="67"/>
      <c r="Y10" s="67"/>
      <c r="Z10" s="67"/>
      <c r="AA10" s="67"/>
      <c r="AB10" s="67"/>
      <c r="AC10" s="67"/>
      <c r="AD10" s="2"/>
      <c r="AE10" s="2"/>
      <c r="AF10" s="2"/>
      <c r="AG10" s="2"/>
      <c r="AH10" s="2"/>
      <c r="AI10" s="2"/>
      <c r="AJ10" s="2"/>
      <c r="AK10" s="2"/>
      <c r="AL10" s="67">
        <f>データ!$U$6</f>
        <v>3723</v>
      </c>
      <c r="AM10" s="67"/>
      <c r="AN10" s="67"/>
      <c r="AO10" s="67"/>
      <c r="AP10" s="67"/>
      <c r="AQ10" s="67"/>
      <c r="AR10" s="67"/>
      <c r="AS10" s="67"/>
      <c r="AT10" s="66">
        <f>データ!$V$6</f>
        <v>21.32</v>
      </c>
      <c r="AU10" s="66"/>
      <c r="AV10" s="66"/>
      <c r="AW10" s="66"/>
      <c r="AX10" s="66"/>
      <c r="AY10" s="66"/>
      <c r="AZ10" s="66"/>
      <c r="BA10" s="66"/>
      <c r="BB10" s="66">
        <f>データ!$W$6</f>
        <v>174.62</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117</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116</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43</v>
      </c>
      <c r="O85" s="27" t="str">
        <f>データ!EN6</f>
        <v>【0.56】</v>
      </c>
    </row>
  </sheetData>
  <sheetProtection algorithmName="SHA-512" hashValue="3SgYK1m/ilZssTPxRzPD6ClX5R3PluBdt8g1On49h4E4VVnhEB58nGSj/99yxfg9pGw5hGvvdRXD0CkII01UBw==" saltValue="uFBY6U8Z+w84Yzj8FRkkt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77" t="s">
        <v>53</v>
      </c>
      <c r="I3" s="78"/>
      <c r="J3" s="78"/>
      <c r="K3" s="78"/>
      <c r="L3" s="78"/>
      <c r="M3" s="78"/>
      <c r="N3" s="78"/>
      <c r="O3" s="78"/>
      <c r="P3" s="78"/>
      <c r="Q3" s="78"/>
      <c r="R3" s="78"/>
      <c r="S3" s="78"/>
      <c r="T3" s="78"/>
      <c r="U3" s="78"/>
      <c r="V3" s="78"/>
      <c r="W3" s="79"/>
      <c r="X3" s="83" t="s">
        <v>54</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55</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56</v>
      </c>
      <c r="B4" s="31"/>
      <c r="C4" s="31"/>
      <c r="D4" s="31"/>
      <c r="E4" s="31"/>
      <c r="F4" s="31"/>
      <c r="G4" s="31"/>
      <c r="H4" s="80"/>
      <c r="I4" s="81"/>
      <c r="J4" s="81"/>
      <c r="K4" s="81"/>
      <c r="L4" s="81"/>
      <c r="M4" s="81"/>
      <c r="N4" s="81"/>
      <c r="O4" s="81"/>
      <c r="P4" s="81"/>
      <c r="Q4" s="81"/>
      <c r="R4" s="81"/>
      <c r="S4" s="81"/>
      <c r="T4" s="81"/>
      <c r="U4" s="81"/>
      <c r="V4" s="81"/>
      <c r="W4" s="82"/>
      <c r="X4" s="76" t="s">
        <v>57</v>
      </c>
      <c r="Y4" s="76"/>
      <c r="Z4" s="76"/>
      <c r="AA4" s="76"/>
      <c r="AB4" s="76"/>
      <c r="AC4" s="76"/>
      <c r="AD4" s="76"/>
      <c r="AE4" s="76"/>
      <c r="AF4" s="76"/>
      <c r="AG4" s="76"/>
      <c r="AH4" s="76"/>
      <c r="AI4" s="76" t="s">
        <v>58</v>
      </c>
      <c r="AJ4" s="76"/>
      <c r="AK4" s="76"/>
      <c r="AL4" s="76"/>
      <c r="AM4" s="76"/>
      <c r="AN4" s="76"/>
      <c r="AO4" s="76"/>
      <c r="AP4" s="76"/>
      <c r="AQ4" s="76"/>
      <c r="AR4" s="76"/>
      <c r="AS4" s="76"/>
      <c r="AT4" s="76" t="s">
        <v>59</v>
      </c>
      <c r="AU4" s="76"/>
      <c r="AV4" s="76"/>
      <c r="AW4" s="76"/>
      <c r="AX4" s="76"/>
      <c r="AY4" s="76"/>
      <c r="AZ4" s="76"/>
      <c r="BA4" s="76"/>
      <c r="BB4" s="76"/>
      <c r="BC4" s="76"/>
      <c r="BD4" s="76"/>
      <c r="BE4" s="76" t="s">
        <v>60</v>
      </c>
      <c r="BF4" s="76"/>
      <c r="BG4" s="76"/>
      <c r="BH4" s="76"/>
      <c r="BI4" s="76"/>
      <c r="BJ4" s="76"/>
      <c r="BK4" s="76"/>
      <c r="BL4" s="76"/>
      <c r="BM4" s="76"/>
      <c r="BN4" s="76"/>
      <c r="BO4" s="76"/>
      <c r="BP4" s="76" t="s">
        <v>61</v>
      </c>
      <c r="BQ4" s="76"/>
      <c r="BR4" s="76"/>
      <c r="BS4" s="76"/>
      <c r="BT4" s="76"/>
      <c r="BU4" s="76"/>
      <c r="BV4" s="76"/>
      <c r="BW4" s="76"/>
      <c r="BX4" s="76"/>
      <c r="BY4" s="76"/>
      <c r="BZ4" s="76"/>
      <c r="CA4" s="76" t="s">
        <v>62</v>
      </c>
      <c r="CB4" s="76"/>
      <c r="CC4" s="76"/>
      <c r="CD4" s="76"/>
      <c r="CE4" s="76"/>
      <c r="CF4" s="76"/>
      <c r="CG4" s="76"/>
      <c r="CH4" s="76"/>
      <c r="CI4" s="76"/>
      <c r="CJ4" s="76"/>
      <c r="CK4" s="76"/>
      <c r="CL4" s="76" t="s">
        <v>63</v>
      </c>
      <c r="CM4" s="76"/>
      <c r="CN4" s="76"/>
      <c r="CO4" s="76"/>
      <c r="CP4" s="76"/>
      <c r="CQ4" s="76"/>
      <c r="CR4" s="76"/>
      <c r="CS4" s="76"/>
      <c r="CT4" s="76"/>
      <c r="CU4" s="76"/>
      <c r="CV4" s="76"/>
      <c r="CW4" s="76" t="s">
        <v>64</v>
      </c>
      <c r="CX4" s="76"/>
      <c r="CY4" s="76"/>
      <c r="CZ4" s="76"/>
      <c r="DA4" s="76"/>
      <c r="DB4" s="76"/>
      <c r="DC4" s="76"/>
      <c r="DD4" s="76"/>
      <c r="DE4" s="76"/>
      <c r="DF4" s="76"/>
      <c r="DG4" s="76"/>
      <c r="DH4" s="76" t="s">
        <v>65</v>
      </c>
      <c r="DI4" s="76"/>
      <c r="DJ4" s="76"/>
      <c r="DK4" s="76"/>
      <c r="DL4" s="76"/>
      <c r="DM4" s="76"/>
      <c r="DN4" s="76"/>
      <c r="DO4" s="76"/>
      <c r="DP4" s="76"/>
      <c r="DQ4" s="76"/>
      <c r="DR4" s="76"/>
      <c r="DS4" s="76" t="s">
        <v>66</v>
      </c>
      <c r="DT4" s="76"/>
      <c r="DU4" s="76"/>
      <c r="DV4" s="76"/>
      <c r="DW4" s="76"/>
      <c r="DX4" s="76"/>
      <c r="DY4" s="76"/>
      <c r="DZ4" s="76"/>
      <c r="EA4" s="76"/>
      <c r="EB4" s="76"/>
      <c r="EC4" s="76"/>
      <c r="ED4" s="76" t="s">
        <v>67</v>
      </c>
      <c r="EE4" s="76"/>
      <c r="EF4" s="76"/>
      <c r="EG4" s="76"/>
      <c r="EH4" s="76"/>
      <c r="EI4" s="76"/>
      <c r="EJ4" s="76"/>
      <c r="EK4" s="76"/>
      <c r="EL4" s="76"/>
      <c r="EM4" s="76"/>
      <c r="EN4" s="76"/>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2019</v>
      </c>
      <c r="C6" s="34">
        <f t="shared" ref="C6:W6" si="3">C7</f>
        <v>303046</v>
      </c>
      <c r="D6" s="34">
        <f t="shared" si="3"/>
        <v>47</v>
      </c>
      <c r="E6" s="34">
        <f t="shared" si="3"/>
        <v>1</v>
      </c>
      <c r="F6" s="34">
        <f t="shared" si="3"/>
        <v>0</v>
      </c>
      <c r="G6" s="34">
        <f t="shared" si="3"/>
        <v>0</v>
      </c>
      <c r="H6" s="34" t="str">
        <f t="shared" si="3"/>
        <v>和歌山県　紀美野町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43.09</v>
      </c>
      <c r="Q6" s="35">
        <f t="shared" si="3"/>
        <v>3278</v>
      </c>
      <c r="R6" s="35">
        <f t="shared" si="3"/>
        <v>8702</v>
      </c>
      <c r="S6" s="35">
        <f t="shared" si="3"/>
        <v>128.34</v>
      </c>
      <c r="T6" s="35">
        <f t="shared" si="3"/>
        <v>67.8</v>
      </c>
      <c r="U6" s="35">
        <f t="shared" si="3"/>
        <v>3723</v>
      </c>
      <c r="V6" s="35">
        <f t="shared" si="3"/>
        <v>21.32</v>
      </c>
      <c r="W6" s="35">
        <f t="shared" si="3"/>
        <v>174.62</v>
      </c>
      <c r="X6" s="36">
        <f>IF(X7="",NA(),X7)</f>
        <v>74.489999999999995</v>
      </c>
      <c r="Y6" s="36">
        <f t="shared" ref="Y6:AG6" si="4">IF(Y7="",NA(),Y7)</f>
        <v>78.260000000000005</v>
      </c>
      <c r="Z6" s="36">
        <f t="shared" si="4"/>
        <v>79.790000000000006</v>
      </c>
      <c r="AA6" s="36">
        <f t="shared" si="4"/>
        <v>82.89</v>
      </c>
      <c r="AB6" s="36">
        <f t="shared" si="4"/>
        <v>86.88</v>
      </c>
      <c r="AC6" s="36">
        <f t="shared" si="4"/>
        <v>76.27</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732.78</v>
      </c>
      <c r="BF6" s="36">
        <f t="shared" ref="BF6:BN6" si="7">IF(BF7="",NA(),BF7)</f>
        <v>660.03</v>
      </c>
      <c r="BG6" s="36">
        <f t="shared" si="7"/>
        <v>591.41999999999996</v>
      </c>
      <c r="BH6" s="36">
        <f t="shared" si="7"/>
        <v>546.38</v>
      </c>
      <c r="BI6" s="36">
        <f t="shared" si="7"/>
        <v>502.04</v>
      </c>
      <c r="BJ6" s="36">
        <f t="shared" si="7"/>
        <v>1134.67</v>
      </c>
      <c r="BK6" s="36">
        <f t="shared" si="7"/>
        <v>1144.79</v>
      </c>
      <c r="BL6" s="36">
        <f t="shared" si="7"/>
        <v>1061.58</v>
      </c>
      <c r="BM6" s="36">
        <f t="shared" si="7"/>
        <v>1007.7</v>
      </c>
      <c r="BN6" s="36">
        <f t="shared" si="7"/>
        <v>1018.52</v>
      </c>
      <c r="BO6" s="35" t="str">
        <f>IF(BO7="","",IF(BO7="-","【-】","【"&amp;SUBSTITUTE(TEXT(BO7,"#,##0.00"),"-","△")&amp;"】"))</f>
        <v>【1,084.05】</v>
      </c>
      <c r="BP6" s="36">
        <f>IF(BP7="",NA(),BP7)</f>
        <v>46.37</v>
      </c>
      <c r="BQ6" s="36">
        <f t="shared" ref="BQ6:BY6" si="8">IF(BQ7="",NA(),BQ7)</f>
        <v>50.85</v>
      </c>
      <c r="BR6" s="36">
        <f t="shared" si="8"/>
        <v>53.21</v>
      </c>
      <c r="BS6" s="36">
        <f t="shared" si="8"/>
        <v>46.26</v>
      </c>
      <c r="BT6" s="36">
        <f t="shared" si="8"/>
        <v>51.51</v>
      </c>
      <c r="BU6" s="36">
        <f t="shared" si="8"/>
        <v>40.6</v>
      </c>
      <c r="BV6" s="36">
        <f t="shared" si="8"/>
        <v>56.04</v>
      </c>
      <c r="BW6" s="36">
        <f t="shared" si="8"/>
        <v>58.52</v>
      </c>
      <c r="BX6" s="36">
        <f t="shared" si="8"/>
        <v>59.22</v>
      </c>
      <c r="BY6" s="36">
        <f t="shared" si="8"/>
        <v>58.79</v>
      </c>
      <c r="BZ6" s="35" t="str">
        <f>IF(BZ7="","",IF(BZ7="-","【-】","【"&amp;SUBSTITUTE(TEXT(BZ7,"#,##0.00"),"-","△")&amp;"】"))</f>
        <v>【53.46】</v>
      </c>
      <c r="CA6" s="36">
        <f>IF(CA7="",NA(),CA7)</f>
        <v>416.33</v>
      </c>
      <c r="CB6" s="36">
        <f t="shared" ref="CB6:CJ6" si="9">IF(CB7="",NA(),CB7)</f>
        <v>378.69</v>
      </c>
      <c r="CC6" s="36">
        <f t="shared" si="9"/>
        <v>359.52</v>
      </c>
      <c r="CD6" s="36">
        <f t="shared" si="9"/>
        <v>425.25</v>
      </c>
      <c r="CE6" s="36">
        <f t="shared" si="9"/>
        <v>383.09</v>
      </c>
      <c r="CF6" s="36">
        <f t="shared" si="9"/>
        <v>440.03</v>
      </c>
      <c r="CG6" s="36">
        <f t="shared" si="9"/>
        <v>304.35000000000002</v>
      </c>
      <c r="CH6" s="36">
        <f t="shared" si="9"/>
        <v>296.3</v>
      </c>
      <c r="CI6" s="36">
        <f t="shared" si="9"/>
        <v>292.89999999999998</v>
      </c>
      <c r="CJ6" s="36">
        <f t="shared" si="9"/>
        <v>298.25</v>
      </c>
      <c r="CK6" s="35" t="str">
        <f>IF(CK7="","",IF(CK7="-","【-】","【"&amp;SUBSTITUTE(TEXT(CK7,"#,##0.00"),"-","△")&amp;"】"))</f>
        <v>【300.47】</v>
      </c>
      <c r="CL6" s="36">
        <f>IF(CL7="",NA(),CL7)</f>
        <v>67.290000000000006</v>
      </c>
      <c r="CM6" s="36">
        <f t="shared" ref="CM6:CU6" si="10">IF(CM7="",NA(),CM7)</f>
        <v>63.97</v>
      </c>
      <c r="CN6" s="36">
        <f t="shared" si="10"/>
        <v>65.819999999999993</v>
      </c>
      <c r="CO6" s="36">
        <f t="shared" si="10"/>
        <v>63.49</v>
      </c>
      <c r="CP6" s="36">
        <f t="shared" si="10"/>
        <v>62.83</v>
      </c>
      <c r="CQ6" s="36">
        <f t="shared" si="10"/>
        <v>57.29</v>
      </c>
      <c r="CR6" s="36">
        <f t="shared" si="10"/>
        <v>55.9</v>
      </c>
      <c r="CS6" s="36">
        <f t="shared" si="10"/>
        <v>57.3</v>
      </c>
      <c r="CT6" s="36">
        <f t="shared" si="10"/>
        <v>56.76</v>
      </c>
      <c r="CU6" s="36">
        <f t="shared" si="10"/>
        <v>56.04</v>
      </c>
      <c r="CV6" s="35" t="str">
        <f>IF(CV7="","",IF(CV7="-","【-】","【"&amp;SUBSTITUTE(TEXT(CV7,"#,##0.00"),"-","△")&amp;"】"))</f>
        <v>【54.90】</v>
      </c>
      <c r="CW6" s="36">
        <f>IF(CW7="",NA(),CW7)</f>
        <v>67.05</v>
      </c>
      <c r="CX6" s="36">
        <f t="shared" ref="CX6:DF6" si="11">IF(CX7="",NA(),CX7)</f>
        <v>69.849999999999994</v>
      </c>
      <c r="CY6" s="36">
        <f t="shared" si="11"/>
        <v>67.37</v>
      </c>
      <c r="CZ6" s="36">
        <f t="shared" si="11"/>
        <v>64.959999999999994</v>
      </c>
      <c r="DA6" s="36">
        <f t="shared" si="11"/>
        <v>64.510000000000005</v>
      </c>
      <c r="DB6" s="36">
        <f t="shared" si="11"/>
        <v>73.69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0.01</v>
      </c>
      <c r="EE6" s="35">
        <f t="shared" ref="EE6:EM6" si="14">IF(EE7="",NA(),EE7)</f>
        <v>0</v>
      </c>
      <c r="EF6" s="35">
        <f t="shared" si="14"/>
        <v>0</v>
      </c>
      <c r="EG6" s="35">
        <f t="shared" si="14"/>
        <v>0</v>
      </c>
      <c r="EH6" s="35">
        <f t="shared" si="14"/>
        <v>0</v>
      </c>
      <c r="EI6" s="36">
        <f t="shared" si="14"/>
        <v>0.65</v>
      </c>
      <c r="EJ6" s="36">
        <f t="shared" si="14"/>
        <v>0.53</v>
      </c>
      <c r="EK6" s="36">
        <f t="shared" si="14"/>
        <v>0.72</v>
      </c>
      <c r="EL6" s="36">
        <f t="shared" si="14"/>
        <v>0.53</v>
      </c>
      <c r="EM6" s="36">
        <f t="shared" si="14"/>
        <v>0.71</v>
      </c>
      <c r="EN6" s="35" t="str">
        <f>IF(EN7="","",IF(EN7="-","【-】","【"&amp;SUBSTITUTE(TEXT(EN7,"#,##0.00"),"-","△")&amp;"】"))</f>
        <v>【0.56】</v>
      </c>
    </row>
    <row r="7" spans="1:144" s="37" customFormat="1" x14ac:dyDescent="0.15">
      <c r="A7" s="29"/>
      <c r="B7" s="38">
        <v>2019</v>
      </c>
      <c r="C7" s="38">
        <v>303046</v>
      </c>
      <c r="D7" s="38">
        <v>47</v>
      </c>
      <c r="E7" s="38">
        <v>1</v>
      </c>
      <c r="F7" s="38">
        <v>0</v>
      </c>
      <c r="G7" s="38">
        <v>0</v>
      </c>
      <c r="H7" s="38" t="s">
        <v>97</v>
      </c>
      <c r="I7" s="38" t="s">
        <v>98</v>
      </c>
      <c r="J7" s="38" t="s">
        <v>99</v>
      </c>
      <c r="K7" s="38" t="s">
        <v>100</v>
      </c>
      <c r="L7" s="38" t="s">
        <v>101</v>
      </c>
      <c r="M7" s="38" t="s">
        <v>102</v>
      </c>
      <c r="N7" s="39" t="s">
        <v>103</v>
      </c>
      <c r="O7" s="39" t="s">
        <v>104</v>
      </c>
      <c r="P7" s="39">
        <v>43.09</v>
      </c>
      <c r="Q7" s="39">
        <v>3278</v>
      </c>
      <c r="R7" s="39">
        <v>8702</v>
      </c>
      <c r="S7" s="39">
        <v>128.34</v>
      </c>
      <c r="T7" s="39">
        <v>67.8</v>
      </c>
      <c r="U7" s="39">
        <v>3723</v>
      </c>
      <c r="V7" s="39">
        <v>21.32</v>
      </c>
      <c r="W7" s="39">
        <v>174.62</v>
      </c>
      <c r="X7" s="39">
        <v>74.489999999999995</v>
      </c>
      <c r="Y7" s="39">
        <v>78.260000000000005</v>
      </c>
      <c r="Z7" s="39">
        <v>79.790000000000006</v>
      </c>
      <c r="AA7" s="39">
        <v>82.89</v>
      </c>
      <c r="AB7" s="39">
        <v>86.88</v>
      </c>
      <c r="AC7" s="39">
        <v>76.27</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732.78</v>
      </c>
      <c r="BF7" s="39">
        <v>660.03</v>
      </c>
      <c r="BG7" s="39">
        <v>591.41999999999996</v>
      </c>
      <c r="BH7" s="39">
        <v>546.38</v>
      </c>
      <c r="BI7" s="39">
        <v>502.04</v>
      </c>
      <c r="BJ7" s="39">
        <v>1134.67</v>
      </c>
      <c r="BK7" s="39">
        <v>1144.79</v>
      </c>
      <c r="BL7" s="39">
        <v>1061.58</v>
      </c>
      <c r="BM7" s="39">
        <v>1007.7</v>
      </c>
      <c r="BN7" s="39">
        <v>1018.52</v>
      </c>
      <c r="BO7" s="39">
        <v>1084.05</v>
      </c>
      <c r="BP7" s="39">
        <v>46.37</v>
      </c>
      <c r="BQ7" s="39">
        <v>50.85</v>
      </c>
      <c r="BR7" s="39">
        <v>53.21</v>
      </c>
      <c r="BS7" s="39">
        <v>46.26</v>
      </c>
      <c r="BT7" s="39">
        <v>51.51</v>
      </c>
      <c r="BU7" s="39">
        <v>40.6</v>
      </c>
      <c r="BV7" s="39">
        <v>56.04</v>
      </c>
      <c r="BW7" s="39">
        <v>58.52</v>
      </c>
      <c r="BX7" s="39">
        <v>59.22</v>
      </c>
      <c r="BY7" s="39">
        <v>58.79</v>
      </c>
      <c r="BZ7" s="39">
        <v>53.46</v>
      </c>
      <c r="CA7" s="39">
        <v>416.33</v>
      </c>
      <c r="CB7" s="39">
        <v>378.69</v>
      </c>
      <c r="CC7" s="39">
        <v>359.52</v>
      </c>
      <c r="CD7" s="39">
        <v>425.25</v>
      </c>
      <c r="CE7" s="39">
        <v>383.09</v>
      </c>
      <c r="CF7" s="39">
        <v>440.03</v>
      </c>
      <c r="CG7" s="39">
        <v>304.35000000000002</v>
      </c>
      <c r="CH7" s="39">
        <v>296.3</v>
      </c>
      <c r="CI7" s="39">
        <v>292.89999999999998</v>
      </c>
      <c r="CJ7" s="39">
        <v>298.25</v>
      </c>
      <c r="CK7" s="39">
        <v>300.47000000000003</v>
      </c>
      <c r="CL7" s="39">
        <v>67.290000000000006</v>
      </c>
      <c r="CM7" s="39">
        <v>63.97</v>
      </c>
      <c r="CN7" s="39">
        <v>65.819999999999993</v>
      </c>
      <c r="CO7" s="39">
        <v>63.49</v>
      </c>
      <c r="CP7" s="39">
        <v>62.83</v>
      </c>
      <c r="CQ7" s="39">
        <v>57.29</v>
      </c>
      <c r="CR7" s="39">
        <v>55.9</v>
      </c>
      <c r="CS7" s="39">
        <v>57.3</v>
      </c>
      <c r="CT7" s="39">
        <v>56.76</v>
      </c>
      <c r="CU7" s="39">
        <v>56.04</v>
      </c>
      <c r="CV7" s="39">
        <v>54.9</v>
      </c>
      <c r="CW7" s="39">
        <v>67.05</v>
      </c>
      <c r="CX7" s="39">
        <v>69.849999999999994</v>
      </c>
      <c r="CY7" s="39">
        <v>67.37</v>
      </c>
      <c r="CZ7" s="39">
        <v>64.959999999999994</v>
      </c>
      <c r="DA7" s="39">
        <v>64.510000000000005</v>
      </c>
      <c r="DB7" s="39">
        <v>73.69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0.01</v>
      </c>
      <c r="EE7" s="39">
        <v>0</v>
      </c>
      <c r="EF7" s="39">
        <v>0</v>
      </c>
      <c r="EG7" s="39">
        <v>0</v>
      </c>
      <c r="EH7" s="39">
        <v>0</v>
      </c>
      <c r="EI7" s="39">
        <v>0.65</v>
      </c>
      <c r="EJ7" s="39">
        <v>0.53</v>
      </c>
      <c r="EK7" s="39">
        <v>0.72</v>
      </c>
      <c r="EL7" s="39">
        <v>0.53</v>
      </c>
      <c r="EM7" s="39">
        <v>0.71</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110</v>
      </c>
    </row>
    <row r="12" spans="1:144" x14ac:dyDescent="0.15">
      <c r="B12">
        <v>1</v>
      </c>
      <c r="C12">
        <v>1</v>
      </c>
      <c r="D12">
        <v>1</v>
      </c>
      <c r="E12">
        <v>1</v>
      </c>
      <c r="F12">
        <v>1</v>
      </c>
      <c r="G12" t="s">
        <v>111</v>
      </c>
    </row>
    <row r="13" spans="1:144" x14ac:dyDescent="0.15">
      <c r="B13" t="s">
        <v>112</v>
      </c>
      <c r="C13" t="s">
        <v>113</v>
      </c>
      <c r="D13" t="s">
        <v>112</v>
      </c>
      <c r="E13" t="s">
        <v>113</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133019</cp:lastModifiedBy>
  <cp:lastPrinted>2021-02-05T07:45:11Z</cp:lastPrinted>
  <dcterms:created xsi:type="dcterms:W3CDTF">2020-12-04T02:21:27Z</dcterms:created>
  <dcterms:modified xsi:type="dcterms:W3CDTF">2021-02-09T00:50:28Z</dcterms:modified>
  <cp:category/>
</cp:coreProperties>
</file>