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43 経営比較分析表\令和02年度\210108_【本調査】経営比較分析表の分析等について（依頼）\03団体回答\01 和歌山市\"/>
    </mc:Choice>
  </mc:AlternateContent>
  <workbookProtection workbookAlgorithmName="SHA-512" workbookHashValue="weB/LYwNrDgO/085jUyaeMxzOdnqFjkHKkdX7GCKdPbM/xV2KBDxMe0drMjoicAIhC555POyC5cPwRDwweIdxg==" workbookSaltValue="FO7uwzDdDlqHO1JY9ohFa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EB10" i="5"/>
  <c r="DR10" i="5"/>
  <c r="DQ10" i="5"/>
  <c r="DG10" i="5"/>
  <c r="CJ10" i="5"/>
  <c r="BZ10" i="5"/>
  <c r="BY10" i="5"/>
  <c r="BO10" i="5"/>
  <c r="AR10" i="5"/>
  <c r="AH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BB10" i="5"/>
  <c r="BF10" i="5"/>
  <c r="BP10" i="5"/>
  <c r="CT10" i="5"/>
  <c r="CX10" i="5"/>
  <c r="DH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<sst xmlns="http://schemas.openxmlformats.org/spreadsheetml/2006/main" count="262" uniqueCount="107">
  <si>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</si>
  <si>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</si>
  <si>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</si>
  <si>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</si>
  <si>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</si>
  <si>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</si>
  <si>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</si>
  <si>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</si>
  <si>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</si>
  <si>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</si>
  <si>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</si>
  <si>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</si>
  <si>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</si>
  <si>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</si>
  <si>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</si>
  <si>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</si>
  <si>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</si>
  <si>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</si>
  <si>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</si>
  <si>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</si>
  <si>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</si>
  <si>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</si>
  <si>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</si>
  <si>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</si>
  <si>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</si>
  <si>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</si>
  <si>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</si>
  <si>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</si>
  <si>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</si>
  <si>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</si>
  <si>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</si>
  <si>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</si>
  <si>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</si>
  <si>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</si>
  <si>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</si>
  <si>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</si>
  <si>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</si>
  <si>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</si>
  <si>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</si>
  <si>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</si>
  <si>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</si>
  <si>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</si>
  <si>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</si>
  <si>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</si>
  <si>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</si>
  <si>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</si>
  <si>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</si>
  <si>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</si>
  <si>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</si>
  <si>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</si>
  <si>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</si>
  <si>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</si>
  <si>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</si>
  <si>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</si>
  <si>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</si>
  <si>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</si>
  <si>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</si>
  <si>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</si>
  <si>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</si>
  <si>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</si>
  <si>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</si>
  <si>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</si>
  <si>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</si>
  <si>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</si>
  <si>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</si>
  <si>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</si>
  <si>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</si>
  <si>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</si>
  <si>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</si>
  <si>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</si>
  <si>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</si>
  <si>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</si>
  <si>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</si>
  <si>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</si>
  <si>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</si>
  <si>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</si>
  <si>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</si>
  <si>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</si>
  <si>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</si>
  <si>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</si>
  <si>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</si>
  <si>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</si>
  <si>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</si>
  <si>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</si>
  <si>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</si>
  <si>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</si>
  <si>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</si>
  <si>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</si>
  <si>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302015</t>
  </si>
  <si>
    <t>46</t>
  </si>
  <si>
    <t>02</t>
  </si>
  <si>
    <t>0</t>
  </si>
  <si>
    <t>000</t>
  </si>
  <si>
    <t>和歌山県　和歌山市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</si>
  <si>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</si>
  <si>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</si>
  <si>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</si>
  <si>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</si>
  <si>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</si>
  <si>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</si>
  <si>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</si>
  <si>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</si>
  <si>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</si>
  <si>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</si>
  <si>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の健全性・効率性に関しては、本市の事業経営の状況は、類似団体と比較して概ね良好と言える。しかし、施設の老朽化は全国的な課題であり、本市においても対策が必要である。すべての施設を更新するには膨大な費用と期間が必要となるため、今後の施設整備は、将来の水需要に沿った適正規模の投資を行う必要がある。</t>
    <phoneticPr fontId="5"/>
  </si>
  <si>
    <t>　①経常収支比率（％）は、料金収入がほぼ一定の金額で推移しており、経費の抑制により、毎年、黒字を確保できている。令和元年度の減少は、浄水場の運転経費及び退職給付費の増加によるものである。
　②累積欠損金比率（％）は、各年度0.00％で推移している。
　③流動比率（％）は、100％以上あり、平均値より3.64ポイント高くなっている。平成29年度に大きく減少しているのは、他会計への長期貸付を行ったことによるものであるが、平成30年度以降は貸付金の一部が返還されて、数値は上昇している。
　④企業債残高対給水収益比率（％）は、平均値と比べ高い推移を示している。これは、これまで行った施設整備の財源に、企業債を多く用いたためであるが、企業債発行の抑制を図り、企業債残高は減少傾向にある。
　⑤料金回収率（％）の推移についても、①の要因によるものである。
　⑥給水原価（円）は、平均値に比べて3.81円／㎥低く、⑦施設利用率（％）は、平均値に比べて10.02ポイント高くなっており、効率性が高いことを表している。
　⑧契約率（％）は、平均値より0.29ポイント高く、類似団体より適切な規模の投資ができていることを表している。</t>
    <rPh sb="56" eb="58">
      <t>レイワ</t>
    </rPh>
    <rPh sb="58" eb="59">
      <t>ガン</t>
    </rPh>
    <rPh sb="59" eb="61">
      <t>ネンド</t>
    </rPh>
    <rPh sb="66" eb="69">
      <t>ジョウスイジョウ</t>
    </rPh>
    <rPh sb="70" eb="72">
      <t>ウンテン</t>
    </rPh>
    <rPh sb="72" eb="74">
      <t>ケイヒ</t>
    </rPh>
    <rPh sb="74" eb="75">
      <t>オヨ</t>
    </rPh>
    <rPh sb="76" eb="78">
      <t>タイショク</t>
    </rPh>
    <rPh sb="78" eb="80">
      <t>キュウフ</t>
    </rPh>
    <rPh sb="80" eb="81">
      <t>ヒ</t>
    </rPh>
    <rPh sb="82" eb="84">
      <t>ゾウカ</t>
    </rPh>
    <rPh sb="158" eb="159">
      <t>タカ</t>
    </rPh>
    <rPh sb="216" eb="218">
      <t>イコウ</t>
    </rPh>
    <phoneticPr fontId="5"/>
  </si>
  <si>
    <t>　①有形固定資産減価償却率（％）は、平均値と同程度の水準となったが、老朽化した施設を計画的に更新する必要がある。
　②管路経年化率（％）及び③管路更新率（％）は、浄水場の整備を優先的に行っており、平成30年度から管路の更新は行っているものの、耐用年数にあわせて行えていない状況にあり、経年化管路の更新について検討していく必要がある。</t>
    <rPh sb="22" eb="25">
      <t>ドウテイド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</si>
</sst>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54.88</c:v>
                </c:pt>
                <c:pt idx="1">
                  <c:v>57.45</c:v>
                </c:pt>
                <c:pt idx="2">
                  <c:v>55.63</c:v>
                </c:pt>
                <c:pt idx="3">
                  <c:v>58.28</c:v>
                </c:pt>
                <c:pt idx="4">
                  <c:v>60.29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CDE-893E-4F1CA7AF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57.35</c:v>
                </c:pt>
                <c:pt idx="1">
                  <c:v>57.93</c:v>
                </c:pt>
                <c:pt idx="2">
                  <c:v>58.88</c:v>
                </c:pt>
                <c:pt idx="3">
                  <c:v>59.48</c:v>
                </c:pt>
                <c:pt idx="4">
                  <c:v>60.09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3-4CDE-893E-4F1CA7AF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64.569999999999993</c:v>
                </c:pt>
                <c:pt idx="1">
                  <c:v>73.959999999999994</c:v>
                </c:pt>
                <c:pt idx="2">
                  <c:v>73.92</c:v>
                </c:pt>
                <c:pt idx="3">
                  <c:v>73.36</c:v>
                </c:pt>
                <c:pt idx="4">
                  <c:v>73.48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4-4F8E-B213-7E4DA83EB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37.619999999999997</c:v>
                </c:pt>
                <c:pt idx="1">
                  <c:v>41.79</c:v>
                </c:pt>
                <c:pt idx="2">
                  <c:v>43.44</c:v>
                </c:pt>
                <c:pt idx="3">
                  <c:v>48.09</c:v>
                </c:pt>
                <c:pt idx="4">
                  <c:v>50.93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4-4F8E-B213-7E4DA83EB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</c:v>
                </c:pt>
                <c:pt idx="4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2-4AC8-AD6C-7BBA3F6D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0.32</c:v>
                </c:pt>
                <c:pt idx="2">
                  <c:v>0.21</c:v>
                </c:pt>
                <c:pt idx="3">
                  <c:v>0.13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2-4AC8-AD6C-7BBA3F6D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384.86</c:v>
                </c:pt>
                <c:pt idx="1">
                  <c:v>416.65</c:v>
                </c:pt>
                <c:pt idx="2">
                  <c:v>272.17</c:v>
                </c:pt>
                <c:pt idx="3">
                  <c:v>348.8</c:v>
                </c:pt>
                <c:pt idx="4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D-49CB-84B3-B42E22D87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312.67</c:v>
                </c:pt>
                <c:pt idx="1">
                  <c:v>345.05</c:v>
                </c:pt>
                <c:pt idx="2">
                  <c:v>379.14</c:v>
                </c:pt>
                <c:pt idx="3">
                  <c:v>394.58</c:v>
                </c:pt>
                <c:pt idx="4">
                  <c:v>368.36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D-49CB-84B3-B42E22D87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426.71</c:v>
                </c:pt>
                <c:pt idx="1">
                  <c:v>400.55</c:v>
                </c:pt>
                <c:pt idx="2">
                  <c:v>381.57</c:v>
                </c:pt>
                <c:pt idx="3">
                  <c:v>357.65</c:v>
                </c:pt>
                <c:pt idx="4">
                  <c:v>327.61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4-4CC4-BA35-18E4E761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272.8</c:v>
                </c:pt>
                <c:pt idx="1">
                  <c:v>255.89</c:v>
                </c:pt>
                <c:pt idx="2">
                  <c:v>242.57</c:v>
                </c:pt>
                <c:pt idx="3">
                  <c:v>235.79</c:v>
                </c:pt>
                <c:pt idx="4">
                  <c:v>227.51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4-4CC4-BA35-18E4E761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128.65</c:v>
                </c:pt>
                <c:pt idx="1">
                  <c:v>132.55000000000001</c:v>
                </c:pt>
                <c:pt idx="2">
                  <c:v>132.22</c:v>
                </c:pt>
                <c:pt idx="3">
                  <c:v>127.59</c:v>
                </c:pt>
                <c:pt idx="4">
                  <c:v>124.05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1-499F-A1A0-C4505051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119.5</c:v>
                </c:pt>
                <c:pt idx="1">
                  <c:v>118.99</c:v>
                </c:pt>
                <c:pt idx="2">
                  <c:v>119.17</c:v>
                </c:pt>
                <c:pt idx="3">
                  <c:v>117.72</c:v>
                </c:pt>
                <c:pt idx="4">
                  <c:v>117.69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1-499F-A1A0-C4505051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12.75</c:v>
                </c:pt>
                <c:pt idx="1">
                  <c:v>12.37</c:v>
                </c:pt>
                <c:pt idx="2">
                  <c:v>12.4</c:v>
                </c:pt>
                <c:pt idx="3">
                  <c:v>12.86</c:v>
                </c:pt>
                <c:pt idx="4">
                  <c:v>13.26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8-468B-88DF-9F90F235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16.91</c:v>
                </c:pt>
                <c:pt idx="1">
                  <c:v>16.850000000000001</c:v>
                </c:pt>
                <c:pt idx="2">
                  <c:v>16.8</c:v>
                </c:pt>
                <c:pt idx="3">
                  <c:v>17.03</c:v>
                </c:pt>
                <c:pt idx="4">
                  <c:v>17.07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8-468B-88DF-9F90F235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68.66</c:v>
                </c:pt>
                <c:pt idx="1">
                  <c:v>68.13</c:v>
                </c:pt>
                <c:pt idx="2">
                  <c:v>68.400000000000006</c:v>
                </c:pt>
                <c:pt idx="3">
                  <c:v>67.8</c:v>
                </c:pt>
                <c:pt idx="4">
                  <c:v>67.98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F-47B9-B772-383AC70A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57.52</c:v>
                </c:pt>
                <c:pt idx="1">
                  <c:v>57.55</c:v>
                </c:pt>
                <c:pt idx="2">
                  <c:v>57.69</c:v>
                </c:pt>
                <c:pt idx="3">
                  <c:v>58.56</c:v>
                </c:pt>
                <c:pt idx="4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F-47B9-B772-383AC70A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80.83</c:v>
                </c:pt>
                <c:pt idx="1">
                  <c:v>80.83</c:v>
                </c:pt>
                <c:pt idx="2">
                  <c:v>80.83</c:v>
                </c:pt>
                <c:pt idx="3">
                  <c:v>80.83</c:v>
                </c:pt>
                <c:pt idx="4">
                  <c:v>80.83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D-4A38-BAAF-31F16DC28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</c:v>
                </c:pt>
                <c:pt idx="1">
                  <c:v>79.42</c:v>
                </c:pt>
                <c:pt idx="2">
                  <c:v>79.2</c:v>
                </c:pt>
                <c:pt idx="3">
                  <c:v>80.5</c:v>
                </c:pt>
                <c:pt idx="4">
                  <c:v>80.540000000000006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D-4A38-BAAF-31F16DC28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7-4865-A18C-AC154117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23.81</c:v>
                </c:pt>
                <c:pt idx="1">
                  <c:v>22.44</c:v>
                </c:pt>
                <c:pt idx="2">
                  <c:v>18.82</c:v>
                </c:pt>
                <c:pt idx="3">
                  <c:v>17.88</c:v>
                </c:pt>
                <c:pt idx="4">
                  <c:v>16.670000000000002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7-4865-A18C-AC154117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127.54</c:v>
                </c:pt>
                <c:pt idx="1">
                  <c:v>131.25</c:v>
                </c:pt>
                <c:pt idx="2">
                  <c:v>130.91</c:v>
                </c:pt>
                <c:pt idx="3">
                  <c:v>128.41999999999999</c:v>
                </c:pt>
                <c:pt idx="4">
                  <c:v>123.43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E-4E13-8CAA-04939303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123.35</c:v>
                </c:pt>
                <c:pt idx="1">
                  <c:v>121.58</c:v>
                </c:pt>
                <c:pt idx="2">
                  <c:v>121.19</c:v>
                </c:pt>
                <c:pt idx="3">
                  <c:v>120.32</c:v>
                </c:pt>
                <c:pt idx="4">
                  <c:v>119.89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E-4E13-8CAA-04939303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50" zoomScaleNormal="50" workbookViewId="0">
      <selection activeCell="B5" sqref="B5:KT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和歌山県　和歌山市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415000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大規模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2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282113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66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45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335464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105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127.54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131.25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130.91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128.41999999999999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123.43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384.86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416.65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272.17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348.8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372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426.71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400.55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381.57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357.65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327.61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123.35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121.58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121.19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120.32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119.89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23.81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22.44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18.82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17.88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16.670000000000002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312.67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345.05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379.14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394.58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368.36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272.8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255.89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242.57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235.79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227.51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8"/>
      <c r="DV34" s="2"/>
      <c r="DW34" s="2"/>
      <c r="DX34" s="2"/>
      <c r="DY34" s="2"/>
      <c r="DZ34" s="2"/>
      <c r="EA34" s="2"/>
      <c r="EB34" s="2"/>
      <c r="EC34" s="2"/>
      <c r="ED34" s="66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8"/>
      <c r="IP34" s="2"/>
      <c r="IQ34" s="2"/>
      <c r="IR34" s="2"/>
      <c r="IS34" s="2"/>
      <c r="IT34" s="2"/>
      <c r="IU34" s="2"/>
      <c r="IV34" s="2"/>
      <c r="IW34" s="2"/>
      <c r="IX34" s="66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8"/>
      <c r="NJ34" s="2"/>
      <c r="NK34" s="2"/>
      <c r="NL34" s="2"/>
      <c r="NM34" s="2"/>
      <c r="NN34" s="2"/>
      <c r="NO34" s="2"/>
      <c r="NP34" s="2"/>
      <c r="NQ34" s="2"/>
      <c r="NR34" s="66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8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106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128.65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132.55000000000001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132.22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127.59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124.05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12.75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12.37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12.4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12.86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13.26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68.66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68.13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68.400000000000006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67.8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67.98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80.83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80.83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80.83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80.83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80.83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119.5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118.99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119.17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117.72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117.69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16.91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16.850000000000001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16.8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17.03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17.07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57.52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57.55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57.69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58.56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57.96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79.7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79.42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79.2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80.5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80.540000000000006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6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8"/>
      <c r="DV57" s="2"/>
      <c r="DW57" s="2"/>
      <c r="DX57" s="2"/>
      <c r="DY57" s="2"/>
      <c r="DZ57" s="2"/>
      <c r="EA57" s="2"/>
      <c r="EB57" s="2"/>
      <c r="EC57" s="2"/>
      <c r="ED57" s="66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8"/>
      <c r="IP57" s="2"/>
      <c r="IQ57" s="2"/>
      <c r="IR57" s="2"/>
      <c r="IS57" s="2"/>
      <c r="IT57" s="2"/>
      <c r="IU57" s="2"/>
      <c r="IV57" s="2"/>
      <c r="IW57" s="2"/>
      <c r="IX57" s="66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8"/>
      <c r="NJ57" s="2"/>
      <c r="NK57" s="2"/>
      <c r="NL57" s="2"/>
      <c r="NM57" s="2"/>
      <c r="NN57" s="2"/>
      <c r="NO57" s="2"/>
      <c r="NP57" s="2"/>
      <c r="NQ57" s="2"/>
      <c r="NR57" s="66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8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104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H27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H28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H29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H30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R01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H27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H28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H29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H30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R01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H27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H28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H29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H30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R01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54.88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57.45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55.63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58.28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60.29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64.569999999999993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73.959999999999994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73.92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73.36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73.48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0.44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1.58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57.35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57.93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58.88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59.48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60.09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37.619999999999997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41.79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43.44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48.09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50.93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0.11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0.32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0.21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0.13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0.22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6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8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6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8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6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8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9" t="s">
        <v>29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 t="s">
        <v>30</v>
      </c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 t="s">
        <v>31</v>
      </c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 t="s">
        <v>32</v>
      </c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 t="s">
        <v>33</v>
      </c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 t="s">
        <v>34</v>
      </c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 t="s">
        <v>35</v>
      </c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 t="s">
        <v>36</v>
      </c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 t="s">
        <v>29</v>
      </c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 t="s">
        <v>30</v>
      </c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 t="s">
        <v>37</v>
      </c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70" t="str">
        <f>データ!AD6</f>
        <v>【119.03】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 t="str">
        <f>データ!AO6</f>
        <v>【25.49】</v>
      </c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 t="str">
        <f>データ!AZ6</f>
        <v>【420.52】</v>
      </c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 t="str">
        <f>データ!BK6</f>
        <v>【238.81】</v>
      </c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 t="str">
        <f>データ!BV6</f>
        <v>【115.00】</v>
      </c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 t="str">
        <f>データ!CG6</f>
        <v>【18.60】</v>
      </c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 t="str">
        <f>データ!CR6</f>
        <v>【55.21】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0" t="str">
        <f>データ!DC6</f>
        <v>【77.39】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0" t="str">
        <f>データ!DN6</f>
        <v>【59.23】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0" t="str">
        <f>データ!DY6</f>
        <v>【47.77】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0" t="str">
        <f>データ!EJ6</f>
        <v>【0.34】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t4nKZ6156YzVNrSTkQIshzwozdZWEGlLrjPCnp4Fn1dfw6fgEPWtUOdTTSljKVV1YRmevTkbk0BErs8kY+5UTA==" saltValue="8VHxRKTneMwv/PuN5h9xvQ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54" t="s">
        <v>47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48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127.54</v>
      </c>
      <c r="U6" s="52">
        <f>U7</f>
        <v>131.25</v>
      </c>
      <c r="V6" s="52">
        <f>V7</f>
        <v>130.91</v>
      </c>
      <c r="W6" s="52">
        <f>W7</f>
        <v>128.41999999999999</v>
      </c>
      <c r="X6" s="52">
        <f t="shared" si="3"/>
        <v>123.43</v>
      </c>
      <c r="Y6" s="52">
        <f t="shared" si="3"/>
        <v>123.35</v>
      </c>
      <c r="Z6" s="52">
        <f t="shared" si="3"/>
        <v>121.58</v>
      </c>
      <c r="AA6" s="52">
        <f t="shared" si="3"/>
        <v>121.19</v>
      </c>
      <c r="AB6" s="52">
        <f t="shared" si="3"/>
        <v>120.32</v>
      </c>
      <c r="AC6" s="52">
        <f t="shared" si="3"/>
        <v>119.89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23.81</v>
      </c>
      <c r="AK6" s="52">
        <f t="shared" si="3"/>
        <v>22.44</v>
      </c>
      <c r="AL6" s="52">
        <f t="shared" si="3"/>
        <v>18.82</v>
      </c>
      <c r="AM6" s="52">
        <f t="shared" si="3"/>
        <v>17.88</v>
      </c>
      <c r="AN6" s="52">
        <f t="shared" si="3"/>
        <v>16.670000000000002</v>
      </c>
      <c r="AO6" s="50" t="str">
        <f>IF(AO7="-","【-】","【"&amp;SUBSTITUTE(TEXT(AO7,"#,##0.00"),"-","△")&amp;"】")</f>
        <v>【25.49】</v>
      </c>
      <c r="AP6" s="52">
        <f t="shared" si="3"/>
        <v>384.86</v>
      </c>
      <c r="AQ6" s="52">
        <f>AQ7</f>
        <v>416.65</v>
      </c>
      <c r="AR6" s="52">
        <f>AR7</f>
        <v>272.17</v>
      </c>
      <c r="AS6" s="52">
        <f>AS7</f>
        <v>348.8</v>
      </c>
      <c r="AT6" s="52">
        <f t="shared" si="3"/>
        <v>372</v>
      </c>
      <c r="AU6" s="52">
        <f t="shared" si="3"/>
        <v>312.67</v>
      </c>
      <c r="AV6" s="52">
        <f t="shared" si="3"/>
        <v>345.05</v>
      </c>
      <c r="AW6" s="52">
        <f t="shared" si="3"/>
        <v>379.14</v>
      </c>
      <c r="AX6" s="52">
        <f t="shared" si="3"/>
        <v>394.58</v>
      </c>
      <c r="AY6" s="52">
        <f t="shared" si="3"/>
        <v>368.36</v>
      </c>
      <c r="AZ6" s="50" t="str">
        <f>IF(AZ7="-","【-】","【"&amp;SUBSTITUTE(TEXT(AZ7,"#,##0.00"),"-","△")&amp;"】")</f>
        <v>【420.52】</v>
      </c>
      <c r="BA6" s="52">
        <f t="shared" si="3"/>
        <v>426.71</v>
      </c>
      <c r="BB6" s="52">
        <f>BB7</f>
        <v>400.55</v>
      </c>
      <c r="BC6" s="52">
        <f>BC7</f>
        <v>381.57</v>
      </c>
      <c r="BD6" s="52">
        <f>BD7</f>
        <v>357.65</v>
      </c>
      <c r="BE6" s="52">
        <f t="shared" si="3"/>
        <v>327.61</v>
      </c>
      <c r="BF6" s="52">
        <f t="shared" si="3"/>
        <v>272.8</v>
      </c>
      <c r="BG6" s="52">
        <f t="shared" si="3"/>
        <v>255.89</v>
      </c>
      <c r="BH6" s="52">
        <f t="shared" si="3"/>
        <v>242.57</v>
      </c>
      <c r="BI6" s="52">
        <f t="shared" si="3"/>
        <v>235.79</v>
      </c>
      <c r="BJ6" s="52">
        <f t="shared" si="3"/>
        <v>227.51</v>
      </c>
      <c r="BK6" s="50" t="str">
        <f>IF(BK7="-","【-】","【"&amp;SUBSTITUTE(TEXT(BK7,"#,##0.00"),"-","△")&amp;"】")</f>
        <v>【238.81】</v>
      </c>
      <c r="BL6" s="52">
        <f t="shared" si="3"/>
        <v>128.65</v>
      </c>
      <c r="BM6" s="52">
        <f>BM7</f>
        <v>132.55000000000001</v>
      </c>
      <c r="BN6" s="52">
        <f>BN7</f>
        <v>132.22</v>
      </c>
      <c r="BO6" s="52">
        <f>BO7</f>
        <v>127.59</v>
      </c>
      <c r="BP6" s="52">
        <f t="shared" si="3"/>
        <v>124.05</v>
      </c>
      <c r="BQ6" s="52">
        <f t="shared" si="3"/>
        <v>119.5</v>
      </c>
      <c r="BR6" s="52">
        <f t="shared" si="3"/>
        <v>118.99</v>
      </c>
      <c r="BS6" s="52">
        <f t="shared" si="3"/>
        <v>119.17</v>
      </c>
      <c r="BT6" s="52">
        <f t="shared" si="3"/>
        <v>117.72</v>
      </c>
      <c r="BU6" s="52">
        <f t="shared" si="3"/>
        <v>117.69</v>
      </c>
      <c r="BV6" s="50" t="str">
        <f>IF(BV7="-","【-】","【"&amp;SUBSTITUTE(TEXT(BV7,"#,##0.00"),"-","△")&amp;"】")</f>
        <v>【115.00】</v>
      </c>
      <c r="BW6" s="52">
        <f t="shared" si="3"/>
        <v>12.75</v>
      </c>
      <c r="BX6" s="52">
        <f>BX7</f>
        <v>12.37</v>
      </c>
      <c r="BY6" s="52">
        <f>BY7</f>
        <v>12.4</v>
      </c>
      <c r="BZ6" s="52">
        <f>BZ7</f>
        <v>12.86</v>
      </c>
      <c r="CA6" s="52">
        <f t="shared" si="3"/>
        <v>13.26</v>
      </c>
      <c r="CB6" s="52">
        <f t="shared" si="3"/>
        <v>16.91</v>
      </c>
      <c r="CC6" s="52">
        <f t="shared" si="3"/>
        <v>16.850000000000001</v>
      </c>
      <c r="CD6" s="52">
        <f t="shared" si="3"/>
        <v>16.8</v>
      </c>
      <c r="CE6" s="52">
        <f t="shared" si="3"/>
        <v>17.03</v>
      </c>
      <c r="CF6" s="52">
        <f t="shared" ref="CF6" si="4">CF7</f>
        <v>17.07</v>
      </c>
      <c r="CG6" s="50" t="str">
        <f>IF(CG7="-","【-】","【"&amp;SUBSTITUTE(TEXT(CG7,"#,##0.00"),"-","△")&amp;"】")</f>
        <v>【18.60】</v>
      </c>
      <c r="CH6" s="52">
        <f t="shared" ref="CH6:CQ6" si="5">CH7</f>
        <v>68.66</v>
      </c>
      <c r="CI6" s="52">
        <f>CI7</f>
        <v>68.13</v>
      </c>
      <c r="CJ6" s="52">
        <f>CJ7</f>
        <v>68.400000000000006</v>
      </c>
      <c r="CK6" s="52">
        <f>CK7</f>
        <v>67.8</v>
      </c>
      <c r="CL6" s="52">
        <f t="shared" si="5"/>
        <v>67.98</v>
      </c>
      <c r="CM6" s="52">
        <f t="shared" si="5"/>
        <v>57.52</v>
      </c>
      <c r="CN6" s="52">
        <f t="shared" si="5"/>
        <v>57.55</v>
      </c>
      <c r="CO6" s="52">
        <f t="shared" si="5"/>
        <v>57.69</v>
      </c>
      <c r="CP6" s="52">
        <f t="shared" si="5"/>
        <v>58.56</v>
      </c>
      <c r="CQ6" s="52">
        <f t="shared" si="5"/>
        <v>57.96</v>
      </c>
      <c r="CR6" s="50" t="str">
        <f>IF(CR7="-","【-】","【"&amp;SUBSTITUTE(TEXT(CR7,"#,##0.00"),"-","△")&amp;"】")</f>
        <v>【55.21】</v>
      </c>
      <c r="CS6" s="52">
        <f t="shared" ref="CS6:DB6" si="6">CS7</f>
        <v>80.83</v>
      </c>
      <c r="CT6" s="52">
        <f>CT7</f>
        <v>80.83</v>
      </c>
      <c r="CU6" s="52">
        <f>CU7</f>
        <v>80.83</v>
      </c>
      <c r="CV6" s="52">
        <f>CV7</f>
        <v>80.83</v>
      </c>
      <c r="CW6" s="52">
        <f t="shared" si="6"/>
        <v>80.83</v>
      </c>
      <c r="CX6" s="52">
        <f t="shared" si="6"/>
        <v>79.7</v>
      </c>
      <c r="CY6" s="52">
        <f t="shared" si="6"/>
        <v>79.42</v>
      </c>
      <c r="CZ6" s="52">
        <f t="shared" si="6"/>
        <v>79.2</v>
      </c>
      <c r="DA6" s="52">
        <f t="shared" si="6"/>
        <v>80.5</v>
      </c>
      <c r="DB6" s="52">
        <f t="shared" si="6"/>
        <v>80.540000000000006</v>
      </c>
      <c r="DC6" s="50" t="str">
        <f>IF(DC7="-","【-】","【"&amp;SUBSTITUTE(TEXT(DC7,"#,##0.00"),"-","△")&amp;"】")</f>
        <v>【77.39】</v>
      </c>
      <c r="DD6" s="52">
        <f t="shared" ref="DD6:DM6" si="7">DD7</f>
        <v>54.88</v>
      </c>
      <c r="DE6" s="52">
        <f>DE7</f>
        <v>57.45</v>
      </c>
      <c r="DF6" s="52">
        <f>DF7</f>
        <v>55.63</v>
      </c>
      <c r="DG6" s="52">
        <f>DG7</f>
        <v>58.28</v>
      </c>
      <c r="DH6" s="52">
        <f t="shared" si="7"/>
        <v>60.29</v>
      </c>
      <c r="DI6" s="52">
        <f t="shared" si="7"/>
        <v>57.35</v>
      </c>
      <c r="DJ6" s="52">
        <f t="shared" si="7"/>
        <v>57.93</v>
      </c>
      <c r="DK6" s="52">
        <f t="shared" si="7"/>
        <v>58.88</v>
      </c>
      <c r="DL6" s="52">
        <f t="shared" si="7"/>
        <v>59.48</v>
      </c>
      <c r="DM6" s="52">
        <f t="shared" si="7"/>
        <v>60.09</v>
      </c>
      <c r="DN6" s="50" t="str">
        <f>IF(DN7="-","【-】","【"&amp;SUBSTITUTE(TEXT(DN7,"#,##0.00"),"-","△")&amp;"】")</f>
        <v>【59.23】</v>
      </c>
      <c r="DO6" s="52">
        <f t="shared" ref="DO6:DX6" si="8">DO7</f>
        <v>64.569999999999993</v>
      </c>
      <c r="DP6" s="52">
        <f>DP7</f>
        <v>73.959999999999994</v>
      </c>
      <c r="DQ6" s="52">
        <f>DQ7</f>
        <v>73.92</v>
      </c>
      <c r="DR6" s="52">
        <f>DR7</f>
        <v>73.36</v>
      </c>
      <c r="DS6" s="52">
        <f t="shared" si="8"/>
        <v>73.48</v>
      </c>
      <c r="DT6" s="52">
        <f t="shared" si="8"/>
        <v>37.619999999999997</v>
      </c>
      <c r="DU6" s="52">
        <f t="shared" si="8"/>
        <v>41.79</v>
      </c>
      <c r="DV6" s="52">
        <f t="shared" si="8"/>
        <v>43.44</v>
      </c>
      <c r="DW6" s="52">
        <f t="shared" si="8"/>
        <v>48.09</v>
      </c>
      <c r="DX6" s="52">
        <f t="shared" si="8"/>
        <v>50.93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0.44</v>
      </c>
      <c r="ED6" s="52">
        <f t="shared" si="9"/>
        <v>1.58</v>
      </c>
      <c r="EE6" s="52">
        <f t="shared" si="9"/>
        <v>0.11</v>
      </c>
      <c r="EF6" s="52">
        <f t="shared" si="9"/>
        <v>0.32</v>
      </c>
      <c r="EG6" s="52">
        <f t="shared" si="9"/>
        <v>0.21</v>
      </c>
      <c r="EH6" s="52">
        <f t="shared" si="9"/>
        <v>0.13</v>
      </c>
      <c r="EI6" s="52">
        <f t="shared" si="9"/>
        <v>0.22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415000</v>
      </c>
      <c r="L7" s="54" t="s">
        <v>96</v>
      </c>
      <c r="M7" s="55">
        <v>2</v>
      </c>
      <c r="N7" s="55">
        <v>282113</v>
      </c>
      <c r="O7" s="56" t="s">
        <v>97</v>
      </c>
      <c r="P7" s="56">
        <v>66</v>
      </c>
      <c r="Q7" s="55">
        <v>45</v>
      </c>
      <c r="R7" s="55">
        <v>335464</v>
      </c>
      <c r="S7" s="54" t="s">
        <v>98</v>
      </c>
      <c r="T7" s="57">
        <v>127.54</v>
      </c>
      <c r="U7" s="57">
        <v>131.25</v>
      </c>
      <c r="V7" s="57">
        <v>130.91</v>
      </c>
      <c r="W7" s="57">
        <v>128.41999999999999</v>
      </c>
      <c r="X7" s="57">
        <v>123.43</v>
      </c>
      <c r="Y7" s="57">
        <v>123.35</v>
      </c>
      <c r="Z7" s="57">
        <v>121.58</v>
      </c>
      <c r="AA7" s="57">
        <v>121.19</v>
      </c>
      <c r="AB7" s="57">
        <v>120.32</v>
      </c>
      <c r="AC7" s="58">
        <v>119.89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23.81</v>
      </c>
      <c r="AK7" s="57">
        <v>22.44</v>
      </c>
      <c r="AL7" s="57">
        <v>18.82</v>
      </c>
      <c r="AM7" s="57">
        <v>17.88</v>
      </c>
      <c r="AN7" s="57">
        <v>16.670000000000002</v>
      </c>
      <c r="AO7" s="57">
        <v>25.49</v>
      </c>
      <c r="AP7" s="57">
        <v>384.86</v>
      </c>
      <c r="AQ7" s="57">
        <v>416.65</v>
      </c>
      <c r="AR7" s="57">
        <v>272.17</v>
      </c>
      <c r="AS7" s="57">
        <v>348.8</v>
      </c>
      <c r="AT7" s="57">
        <v>372</v>
      </c>
      <c r="AU7" s="57">
        <v>312.67</v>
      </c>
      <c r="AV7" s="57">
        <v>345.05</v>
      </c>
      <c r="AW7" s="57">
        <v>379.14</v>
      </c>
      <c r="AX7" s="57">
        <v>394.58</v>
      </c>
      <c r="AY7" s="57">
        <v>368.36</v>
      </c>
      <c r="AZ7" s="57">
        <v>420.52</v>
      </c>
      <c r="BA7" s="57">
        <v>426.71</v>
      </c>
      <c r="BB7" s="57">
        <v>400.55</v>
      </c>
      <c r="BC7" s="57">
        <v>381.57</v>
      </c>
      <c r="BD7" s="57">
        <v>357.65</v>
      </c>
      <c r="BE7" s="57">
        <v>327.61</v>
      </c>
      <c r="BF7" s="57">
        <v>272.8</v>
      </c>
      <c r="BG7" s="57">
        <v>255.89</v>
      </c>
      <c r="BH7" s="57">
        <v>242.57</v>
      </c>
      <c r="BI7" s="57">
        <v>235.79</v>
      </c>
      <c r="BJ7" s="57">
        <v>227.51</v>
      </c>
      <c r="BK7" s="57">
        <v>238.81</v>
      </c>
      <c r="BL7" s="57">
        <v>128.65</v>
      </c>
      <c r="BM7" s="57">
        <v>132.55000000000001</v>
      </c>
      <c r="BN7" s="57">
        <v>132.22</v>
      </c>
      <c r="BO7" s="57">
        <v>127.59</v>
      </c>
      <c r="BP7" s="57">
        <v>124.05</v>
      </c>
      <c r="BQ7" s="57">
        <v>119.5</v>
      </c>
      <c r="BR7" s="57">
        <v>118.99</v>
      </c>
      <c r="BS7" s="57">
        <v>119.17</v>
      </c>
      <c r="BT7" s="57">
        <v>117.72</v>
      </c>
      <c r="BU7" s="57">
        <v>117.69</v>
      </c>
      <c r="BV7" s="57">
        <v>115</v>
      </c>
      <c r="BW7" s="57">
        <v>12.75</v>
      </c>
      <c r="BX7" s="57">
        <v>12.37</v>
      </c>
      <c r="BY7" s="57">
        <v>12.4</v>
      </c>
      <c r="BZ7" s="57">
        <v>12.86</v>
      </c>
      <c r="CA7" s="57">
        <v>13.26</v>
      </c>
      <c r="CB7" s="57">
        <v>16.91</v>
      </c>
      <c r="CC7" s="57">
        <v>16.850000000000001</v>
      </c>
      <c r="CD7" s="57">
        <v>16.8</v>
      </c>
      <c r="CE7" s="57">
        <v>17.03</v>
      </c>
      <c r="CF7" s="57">
        <v>17.07</v>
      </c>
      <c r="CG7" s="57">
        <v>18.600000000000001</v>
      </c>
      <c r="CH7" s="57">
        <v>68.66</v>
      </c>
      <c r="CI7" s="57">
        <v>68.13</v>
      </c>
      <c r="CJ7" s="57">
        <v>68.400000000000006</v>
      </c>
      <c r="CK7" s="57">
        <v>67.8</v>
      </c>
      <c r="CL7" s="57">
        <v>67.98</v>
      </c>
      <c r="CM7" s="57">
        <v>57.52</v>
      </c>
      <c r="CN7" s="57">
        <v>57.55</v>
      </c>
      <c r="CO7" s="57">
        <v>57.69</v>
      </c>
      <c r="CP7" s="57">
        <v>58.56</v>
      </c>
      <c r="CQ7" s="57">
        <v>57.96</v>
      </c>
      <c r="CR7" s="57">
        <v>55.21</v>
      </c>
      <c r="CS7" s="57">
        <v>80.83</v>
      </c>
      <c r="CT7" s="57">
        <v>80.83</v>
      </c>
      <c r="CU7" s="57">
        <v>80.83</v>
      </c>
      <c r="CV7" s="57">
        <v>80.83</v>
      </c>
      <c r="CW7" s="57">
        <v>80.83</v>
      </c>
      <c r="CX7" s="57">
        <v>79.7</v>
      </c>
      <c r="CY7" s="57">
        <v>79.42</v>
      </c>
      <c r="CZ7" s="57">
        <v>79.2</v>
      </c>
      <c r="DA7" s="57">
        <v>80.5</v>
      </c>
      <c r="DB7" s="57">
        <v>80.540000000000006</v>
      </c>
      <c r="DC7" s="57">
        <v>77.39</v>
      </c>
      <c r="DD7" s="57">
        <v>54.88</v>
      </c>
      <c r="DE7" s="57">
        <v>57.45</v>
      </c>
      <c r="DF7" s="57">
        <v>55.63</v>
      </c>
      <c r="DG7" s="57">
        <v>58.28</v>
      </c>
      <c r="DH7" s="57">
        <v>60.29</v>
      </c>
      <c r="DI7" s="57">
        <v>57.35</v>
      </c>
      <c r="DJ7" s="57">
        <v>57.93</v>
      </c>
      <c r="DK7" s="57">
        <v>58.88</v>
      </c>
      <c r="DL7" s="57">
        <v>59.48</v>
      </c>
      <c r="DM7" s="57">
        <v>60.09</v>
      </c>
      <c r="DN7" s="57">
        <v>59.23</v>
      </c>
      <c r="DO7" s="57">
        <v>64.569999999999993</v>
      </c>
      <c r="DP7" s="57">
        <v>73.959999999999994</v>
      </c>
      <c r="DQ7" s="57">
        <v>73.92</v>
      </c>
      <c r="DR7" s="57">
        <v>73.36</v>
      </c>
      <c r="DS7" s="57">
        <v>73.48</v>
      </c>
      <c r="DT7" s="57">
        <v>37.619999999999997</v>
      </c>
      <c r="DU7" s="57">
        <v>41.79</v>
      </c>
      <c r="DV7" s="57">
        <v>43.44</v>
      </c>
      <c r="DW7" s="57">
        <v>48.09</v>
      </c>
      <c r="DX7" s="57">
        <v>50.93</v>
      </c>
      <c r="DY7" s="57">
        <v>47.77</v>
      </c>
      <c r="DZ7" s="57">
        <v>0</v>
      </c>
      <c r="EA7" s="57">
        <v>0</v>
      </c>
      <c r="EB7" s="57">
        <v>0</v>
      </c>
      <c r="EC7" s="57">
        <v>0.44</v>
      </c>
      <c r="ED7" s="57">
        <v>1.58</v>
      </c>
      <c r="EE7" s="57">
        <v>0.11</v>
      </c>
      <c r="EF7" s="57">
        <v>0.32</v>
      </c>
      <c r="EG7" s="57">
        <v>0.21</v>
      </c>
      <c r="EH7" s="57">
        <v>0.13</v>
      </c>
      <c r="EI7" s="57">
        <v>0.22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41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127.54</v>
      </c>
      <c r="V11" s="65">
        <f>IF(U6="-",NA(),U6)</f>
        <v>131.25</v>
      </c>
      <c r="W11" s="65">
        <f>IF(V6="-",NA(),V6)</f>
        <v>130.91</v>
      </c>
      <c r="X11" s="65">
        <f>IF(W6="-",NA(),W6)</f>
        <v>128.41999999999999</v>
      </c>
      <c r="Y11" s="65">
        <f>IF(X6="-",NA(),X6)</f>
        <v>123.43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384.86</v>
      </c>
      <c r="AR11" s="65">
        <f>IF(AQ6="-",NA(),AQ6)</f>
        <v>416.65</v>
      </c>
      <c r="AS11" s="65">
        <f>IF(AR6="-",NA(),AR6)</f>
        <v>272.17</v>
      </c>
      <c r="AT11" s="65">
        <f>IF(AS6="-",NA(),AS6)</f>
        <v>348.8</v>
      </c>
      <c r="AU11" s="65">
        <f>IF(AT6="-",NA(),AT6)</f>
        <v>372</v>
      </c>
      <c r="BA11" s="64" t="s">
        <v>23</v>
      </c>
      <c r="BB11" s="65">
        <f>IF(BA6="-",NA(),BA6)</f>
        <v>426.71</v>
      </c>
      <c r="BC11" s="65">
        <f>IF(BB6="-",NA(),BB6)</f>
        <v>400.55</v>
      </c>
      <c r="BD11" s="65">
        <f>IF(BC6="-",NA(),BC6)</f>
        <v>381.57</v>
      </c>
      <c r="BE11" s="65">
        <f>IF(BD6="-",NA(),BD6)</f>
        <v>357.65</v>
      </c>
      <c r="BF11" s="65">
        <f>IF(BE6="-",NA(),BE6)</f>
        <v>327.61</v>
      </c>
      <c r="BL11" s="64" t="s">
        <v>23</v>
      </c>
      <c r="BM11" s="65">
        <f>IF(BL6="-",NA(),BL6)</f>
        <v>128.65</v>
      </c>
      <c r="BN11" s="65">
        <f>IF(BM6="-",NA(),BM6)</f>
        <v>132.55000000000001</v>
      </c>
      <c r="BO11" s="65">
        <f>IF(BN6="-",NA(),BN6)</f>
        <v>132.22</v>
      </c>
      <c r="BP11" s="65">
        <f>IF(BO6="-",NA(),BO6)</f>
        <v>127.59</v>
      </c>
      <c r="BQ11" s="65">
        <f>IF(BP6="-",NA(),BP6)</f>
        <v>124.05</v>
      </c>
      <c r="BW11" s="64" t="s">
        <v>23</v>
      </c>
      <c r="BX11" s="65">
        <f>IF(BW6="-",NA(),BW6)</f>
        <v>12.75</v>
      </c>
      <c r="BY11" s="65">
        <f>IF(BX6="-",NA(),BX6)</f>
        <v>12.37</v>
      </c>
      <c r="BZ11" s="65">
        <f>IF(BY6="-",NA(),BY6)</f>
        <v>12.4</v>
      </c>
      <c r="CA11" s="65">
        <f>IF(BZ6="-",NA(),BZ6)</f>
        <v>12.86</v>
      </c>
      <c r="CB11" s="65">
        <f>IF(CA6="-",NA(),CA6)</f>
        <v>13.26</v>
      </c>
      <c r="CH11" s="64" t="s">
        <v>23</v>
      </c>
      <c r="CI11" s="65">
        <f>IF(CH6="-",NA(),CH6)</f>
        <v>68.66</v>
      </c>
      <c r="CJ11" s="65">
        <f>IF(CI6="-",NA(),CI6)</f>
        <v>68.13</v>
      </c>
      <c r="CK11" s="65">
        <f>IF(CJ6="-",NA(),CJ6)</f>
        <v>68.400000000000006</v>
      </c>
      <c r="CL11" s="65">
        <f>IF(CK6="-",NA(),CK6)</f>
        <v>67.8</v>
      </c>
      <c r="CM11" s="65">
        <f>IF(CL6="-",NA(),CL6)</f>
        <v>67.98</v>
      </c>
      <c r="CS11" s="64" t="s">
        <v>23</v>
      </c>
      <c r="CT11" s="65">
        <f>IF(CS6="-",NA(),CS6)</f>
        <v>80.83</v>
      </c>
      <c r="CU11" s="65">
        <f>IF(CT6="-",NA(),CT6)</f>
        <v>80.83</v>
      </c>
      <c r="CV11" s="65">
        <f>IF(CU6="-",NA(),CU6)</f>
        <v>80.83</v>
      </c>
      <c r="CW11" s="65">
        <f>IF(CV6="-",NA(),CV6)</f>
        <v>80.83</v>
      </c>
      <c r="CX11" s="65">
        <f>IF(CW6="-",NA(),CW6)</f>
        <v>80.83</v>
      </c>
      <c r="DD11" s="64" t="s">
        <v>23</v>
      </c>
      <c r="DE11" s="65">
        <f>IF(DD6="-",NA(),DD6)</f>
        <v>54.88</v>
      </c>
      <c r="DF11" s="65">
        <f>IF(DE6="-",NA(),DE6)</f>
        <v>57.45</v>
      </c>
      <c r="DG11" s="65">
        <f>IF(DF6="-",NA(),DF6)</f>
        <v>55.63</v>
      </c>
      <c r="DH11" s="65">
        <f>IF(DG6="-",NA(),DG6)</f>
        <v>58.28</v>
      </c>
      <c r="DI11" s="65">
        <f>IF(DH6="-",NA(),DH6)</f>
        <v>60.29</v>
      </c>
      <c r="DO11" s="64" t="s">
        <v>23</v>
      </c>
      <c r="DP11" s="65">
        <f>IF(DO6="-",NA(),DO6)</f>
        <v>64.569999999999993</v>
      </c>
      <c r="DQ11" s="65">
        <f>IF(DP6="-",NA(),DP6)</f>
        <v>73.959999999999994</v>
      </c>
      <c r="DR11" s="65">
        <f>IF(DQ6="-",NA(),DQ6)</f>
        <v>73.92</v>
      </c>
      <c r="DS11" s="65">
        <f>IF(DR6="-",NA(),DR6)</f>
        <v>73.36</v>
      </c>
      <c r="DT11" s="65">
        <f>IF(DS6="-",NA(),DS6)</f>
        <v>73.48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0.44</v>
      </c>
      <c r="EE11" s="65">
        <f>IF(ED6="-",NA(),ED6)</f>
        <v>1.58</v>
      </c>
    </row>
    <row r="12" spans="1:140" x14ac:dyDescent="0.15">
      <c r="T12" s="64" t="s">
        <v>24</v>
      </c>
      <c r="U12" s="65">
        <f>IF(Y6="-",NA(),Y6)</f>
        <v>123.35</v>
      </c>
      <c r="V12" s="65">
        <f>IF(Z6="-",NA(),Z6)</f>
        <v>121.58</v>
      </c>
      <c r="W12" s="65">
        <f>IF(AA6="-",NA(),AA6)</f>
        <v>121.19</v>
      </c>
      <c r="X12" s="65">
        <f>IF(AB6="-",NA(),AB6)</f>
        <v>120.32</v>
      </c>
      <c r="Y12" s="65">
        <f>IF(AC6="-",NA(),AC6)</f>
        <v>119.89</v>
      </c>
      <c r="AE12" s="64" t="s">
        <v>24</v>
      </c>
      <c r="AF12" s="65">
        <f>IF(AJ6="-",NA(),AJ6)</f>
        <v>23.81</v>
      </c>
      <c r="AG12" s="65">
        <f t="shared" ref="AG12:AJ12" si="10">IF(AK6="-",NA(),AK6)</f>
        <v>22.44</v>
      </c>
      <c r="AH12" s="65">
        <f t="shared" si="10"/>
        <v>18.82</v>
      </c>
      <c r="AI12" s="65">
        <f t="shared" si="10"/>
        <v>17.88</v>
      </c>
      <c r="AJ12" s="65">
        <f t="shared" si="10"/>
        <v>16.670000000000002</v>
      </c>
      <c r="AP12" s="64" t="s">
        <v>24</v>
      </c>
      <c r="AQ12" s="65">
        <f>IF(AU6="-",NA(),AU6)</f>
        <v>312.67</v>
      </c>
      <c r="AR12" s="65">
        <f t="shared" ref="AR12:AU12" si="11">IF(AV6="-",NA(),AV6)</f>
        <v>345.05</v>
      </c>
      <c r="AS12" s="65">
        <f t="shared" si="11"/>
        <v>379.14</v>
      </c>
      <c r="AT12" s="65">
        <f t="shared" si="11"/>
        <v>394.58</v>
      </c>
      <c r="AU12" s="65">
        <f t="shared" si="11"/>
        <v>368.36</v>
      </c>
      <c r="BA12" s="64" t="s">
        <v>24</v>
      </c>
      <c r="BB12" s="65">
        <f>IF(BF6="-",NA(),BF6)</f>
        <v>272.8</v>
      </c>
      <c r="BC12" s="65">
        <f t="shared" ref="BC12:BF12" si="12">IF(BG6="-",NA(),BG6)</f>
        <v>255.89</v>
      </c>
      <c r="BD12" s="65">
        <f t="shared" si="12"/>
        <v>242.57</v>
      </c>
      <c r="BE12" s="65">
        <f t="shared" si="12"/>
        <v>235.79</v>
      </c>
      <c r="BF12" s="65">
        <f t="shared" si="12"/>
        <v>227.51</v>
      </c>
      <c r="BL12" s="64" t="s">
        <v>24</v>
      </c>
      <c r="BM12" s="65">
        <f>IF(BQ6="-",NA(),BQ6)</f>
        <v>119.5</v>
      </c>
      <c r="BN12" s="65">
        <f t="shared" ref="BN12:BQ12" si="13">IF(BR6="-",NA(),BR6)</f>
        <v>118.99</v>
      </c>
      <c r="BO12" s="65">
        <f t="shared" si="13"/>
        <v>119.17</v>
      </c>
      <c r="BP12" s="65">
        <f t="shared" si="13"/>
        <v>117.72</v>
      </c>
      <c r="BQ12" s="65">
        <f t="shared" si="13"/>
        <v>117.69</v>
      </c>
      <c r="BW12" s="64" t="s">
        <v>24</v>
      </c>
      <c r="BX12" s="65">
        <f>IF(CB6="-",NA(),CB6)</f>
        <v>16.91</v>
      </c>
      <c r="BY12" s="65">
        <f t="shared" ref="BY12:CB12" si="14">IF(CC6="-",NA(),CC6)</f>
        <v>16.850000000000001</v>
      </c>
      <c r="BZ12" s="65">
        <f t="shared" si="14"/>
        <v>16.8</v>
      </c>
      <c r="CA12" s="65">
        <f t="shared" si="14"/>
        <v>17.03</v>
      </c>
      <c r="CB12" s="65">
        <f t="shared" si="14"/>
        <v>17.07</v>
      </c>
      <c r="CH12" s="64" t="s">
        <v>24</v>
      </c>
      <c r="CI12" s="65">
        <f>IF(CM6="-",NA(),CM6)</f>
        <v>57.52</v>
      </c>
      <c r="CJ12" s="65">
        <f t="shared" ref="CJ12:CM12" si="15">IF(CN6="-",NA(),CN6)</f>
        <v>57.55</v>
      </c>
      <c r="CK12" s="65">
        <f t="shared" si="15"/>
        <v>57.69</v>
      </c>
      <c r="CL12" s="65">
        <f t="shared" si="15"/>
        <v>58.56</v>
      </c>
      <c r="CM12" s="65">
        <f t="shared" si="15"/>
        <v>57.96</v>
      </c>
      <c r="CS12" s="64" t="s">
        <v>24</v>
      </c>
      <c r="CT12" s="65">
        <f>IF(CX6="-",NA(),CX6)</f>
        <v>79.7</v>
      </c>
      <c r="CU12" s="65">
        <f t="shared" ref="CU12:CX12" si="16">IF(CY6="-",NA(),CY6)</f>
        <v>79.42</v>
      </c>
      <c r="CV12" s="65">
        <f t="shared" si="16"/>
        <v>79.2</v>
      </c>
      <c r="CW12" s="65">
        <f t="shared" si="16"/>
        <v>80.5</v>
      </c>
      <c r="CX12" s="65">
        <f t="shared" si="16"/>
        <v>80.540000000000006</v>
      </c>
      <c r="DD12" s="64" t="s">
        <v>24</v>
      </c>
      <c r="DE12" s="65">
        <f>IF(DI6="-",NA(),DI6)</f>
        <v>57.35</v>
      </c>
      <c r="DF12" s="65">
        <f t="shared" ref="DF12:DI12" si="17">IF(DJ6="-",NA(),DJ6)</f>
        <v>57.93</v>
      </c>
      <c r="DG12" s="65">
        <f t="shared" si="17"/>
        <v>58.88</v>
      </c>
      <c r="DH12" s="65">
        <f t="shared" si="17"/>
        <v>59.48</v>
      </c>
      <c r="DI12" s="65">
        <f t="shared" si="17"/>
        <v>60.09</v>
      </c>
      <c r="DO12" s="64" t="s">
        <v>24</v>
      </c>
      <c r="DP12" s="65">
        <f>IF(DT6="-",NA(),DT6)</f>
        <v>37.619999999999997</v>
      </c>
      <c r="DQ12" s="65">
        <f t="shared" ref="DQ12:DT12" si="18">IF(DU6="-",NA(),DU6)</f>
        <v>41.79</v>
      </c>
      <c r="DR12" s="65">
        <f t="shared" si="18"/>
        <v>43.44</v>
      </c>
      <c r="DS12" s="65">
        <f t="shared" si="18"/>
        <v>48.09</v>
      </c>
      <c r="DT12" s="65">
        <f t="shared" si="18"/>
        <v>50.93</v>
      </c>
      <c r="DZ12" s="64" t="s">
        <v>24</v>
      </c>
      <c r="EA12" s="65">
        <f>IF(EE6="-",NA(),EE6)</f>
        <v>0.11</v>
      </c>
      <c r="EB12" s="65">
        <f t="shared" ref="EB12:EE12" si="19">IF(EF6="-",NA(),EF6)</f>
        <v>0.32</v>
      </c>
      <c r="EC12" s="65">
        <f t="shared" si="19"/>
        <v>0.21</v>
      </c>
      <c r="ED12" s="65">
        <f t="shared" si="19"/>
        <v>0.13</v>
      </c>
      <c r="EE12" s="65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133019</cp:lastModifiedBy>
  <cp:lastPrinted>2021-02-05T02:24:23Z</cp:lastPrinted>
  <dcterms:created xsi:type="dcterms:W3CDTF">2020-12-04T03:42:56Z</dcterms:created>
  <dcterms:modified xsi:type="dcterms:W3CDTF">2021-02-05T02:24:24Z</dcterms:modified>
  <cp:category/>
</cp:coreProperties>
</file>