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303\Desktop\"/>
    </mc:Choice>
  </mc:AlternateContent>
  <workbookProtection workbookAlgorithmName="SHA-512" workbookHashValue="aVydvi/5DWBGcaZh1ZSZKfl4sXw/x5YNso7OW9Yw62hJcTRxDnxWSTvmBoSrjg8S56XifP4mCyil+t/ZLBYt9A==" workbookSaltValue="m/e+/xL0JxLZowbJO5TocA==" workbookSpinCount="100000" lockStructure="1"/>
  <bookViews>
    <workbookView xWindow="0" yWindow="0" windowWidth="20295" windowHeight="691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<sst xmlns="http://schemas.openxmlformats.org/spreadsheetml/2006/main" count="237" uniqueCount="124">
  <si>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</si>
  <si>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</si>
  <si>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</si>
  <si>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</si>
  <si>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</si>
  <si>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</si>
  <si>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</si>
  <si>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</si>
  <si>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</si>
  <si>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</si>
  <si>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</si>
  <si>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</si>
  <si>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</si>
  <si>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</si>
  <si>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</si>
  <si>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</si>
  <si>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</si>
  <si>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</si>
  <si>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</si>
  <si>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</si>
  <si>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</si>
  <si>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</si>
  <si>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</si>
  <si>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</si>
  <si>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</si>
  <si>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</si>
  <si>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</si>
  <si>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</si>
  <si>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</si>
  <si>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</si>
  <si>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</si>
  <si>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</si>
  <si>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</si>
  <si>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</si>
  <si>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</si>
  <si>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</si>
  <si>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</si>
  <si>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</si>
  <si>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</si>
  <si>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</si>
  <si>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</si>
  <si>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</si>
  <si>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</si>
  <si>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</si>
  <si>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</si>
  <si>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</si>
  <si>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</si>
  <si>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</si>
  <si>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</si>
  <si>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</si>
  <si>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</si>
  <si>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</si>
  <si>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</si>
  <si>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</si>
  <si>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</si>
  <si>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</si>
  <si>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</si>
  <si>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</si>
  <si>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</si>
  <si>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</si>
  <si>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</si>
  <si>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</si>
  <si>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</si>
  <si>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</si>
  <si>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</si>
  <si>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</si>
  <si>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</si>
  <si>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</si>
  <si>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</si>
  <si>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</si>
  <si>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</si>
  <si>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</si>
  <si>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</si>
  <si>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</si>
  <si>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</si>
  <si>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</si>
  <si>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</si>
  <si>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</si>
  <si>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</si>
  <si>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</si>
  <si>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</si>
  <si>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</si>
  <si>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</si>
  <si>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</si>
  <si>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</si>
  <si>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</si>
  <si>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</si>
  <si>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</si>
  <si>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</si>
  <si>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</si>
  <si>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</si>
  <si>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</si>
  <si>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</si>
  <si>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</si>
  <si>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</si>
  <si>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</si>
  <si>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</si>
  <si>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</si>
  <si>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</si>
  <si>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</si>
  <si>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</si>
  <si>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</si>
  <si>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</si>
  <si>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</si>
  <si>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</si>
  <si>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</si>
  <si>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</si>
  <si>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</si>
  <si>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和歌山県　古座川町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</si>
  <si>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</si>
  <si>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</si>
  <si>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</si>
  <si>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</si>
  <si>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</si>
  <si>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</si>
  <si>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</si>
  <si>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</si>
  <si>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</si>
  <si>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</si>
  <si>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</si>
  <si>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</si>
  <si>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古座川町簡易水道事業のほとんどの施設は、昭和40,50年代に建設した施設であり、老朽化している。今後配水管等の整備を検討している。</t>
    <rPh sb="48" eb="50">
      <t>コンゴ</t>
    </rPh>
    <rPh sb="50" eb="53">
      <t>ハイスイカン</t>
    </rPh>
    <rPh sb="53" eb="54">
      <t>トウ</t>
    </rPh>
    <rPh sb="55" eb="57">
      <t>セイビ</t>
    </rPh>
    <rPh sb="58" eb="60">
      <t>ケントウ</t>
    </rPh>
    <phoneticPr fontId="16"/>
  </si>
  <si>
    <t>①収益的収支比率                            　類似団体と比較すると平均を上回っており、昨年度より約８％改善している。　　　　　　　　　　　　                                ④企業債残高対給水収益率　　　　　　　　　　　平井簡易水道施設が新設されたことにより大幅に増加している。　　　　　　　　　　　　　　　　　　　⑤料金回収率　　　　　　　　　　　　　　　　　給水原価が減少したことにより、料金回収率が増加している。　　　　　　　　　　　　　　　　　　　　　　　⑥給水原価　　　　　　　　　　　　　　　　　　突発した修繕等が少なかったため減少している。　　　　　　　　　　　　　　　　　　　　⑦施設利用率　　　　　　　　　　　　　　　　　70％後半から80％代と安定しており、無駄のない設備となっている。　　　　　　　　　　　　　　　⑧有収率　　　　　　　　　　　　　　　　　　　　昨年度より漏水量が減少していることもあり2％改善したものの減少傾向にあり管路の老朽化が進んでいるため、今後建設改良費が増大することが考えられる。　　　　　　　　　　　　　　　　　　　　　</t>
    <rPh sb="42" eb="44">
      <t>ヒカク</t>
    </rPh>
    <rPh sb="51" eb="52">
      <t>マワ</t>
    </rPh>
    <rPh sb="139" eb="141">
      <t>ヒライ</t>
    </rPh>
    <rPh sb="141" eb="143">
      <t>カンイ</t>
    </rPh>
    <rPh sb="143" eb="145">
      <t>スイドウ</t>
    </rPh>
    <rPh sb="145" eb="147">
      <t>シセツ</t>
    </rPh>
    <rPh sb="148" eb="150">
      <t>シンセツ</t>
    </rPh>
    <rPh sb="158" eb="160">
      <t>オオハバ</t>
    </rPh>
    <rPh sb="161" eb="163">
      <t>ゾウカ</t>
    </rPh>
    <rPh sb="188" eb="190">
      <t>リョウキン</t>
    </rPh>
    <rPh sb="190" eb="192">
      <t>カイシュウ</t>
    </rPh>
    <rPh sb="192" eb="193">
      <t>リツ</t>
    </rPh>
    <rPh sb="210" eb="212">
      <t>キュウスイ</t>
    </rPh>
    <rPh sb="212" eb="214">
      <t>ゲンカ</t>
    </rPh>
    <rPh sb="215" eb="217">
      <t>ゲンショウ</t>
    </rPh>
    <rPh sb="225" eb="227">
      <t>リョウキン</t>
    </rPh>
    <rPh sb="227" eb="229">
      <t>カイシュウ</t>
    </rPh>
    <rPh sb="229" eb="230">
      <t>リツ</t>
    </rPh>
    <rPh sb="231" eb="233">
      <t>ゾウカ</t>
    </rPh>
    <rPh sb="284" eb="286">
      <t>トッパツ</t>
    </rPh>
    <rPh sb="288" eb="290">
      <t>シュウゼン</t>
    </rPh>
    <rPh sb="290" eb="291">
      <t>トウ</t>
    </rPh>
    <rPh sb="292" eb="293">
      <t>スク</t>
    </rPh>
    <rPh sb="299" eb="301">
      <t>ゲンショウ</t>
    </rPh>
    <rPh sb="426" eb="428">
      <t>ロウスイ</t>
    </rPh>
    <rPh sb="428" eb="429">
      <t>リョウ</t>
    </rPh>
    <rPh sb="430" eb="432">
      <t>ゲンショウ</t>
    </rPh>
    <phoneticPr fontId="16"/>
  </si>
  <si>
    <t>各施設が老朽化してきており、平成26年度以降漏水が原因で有収率も低下している為、今後は更新していかなければならないが、その更新に伴う予算確保が必要である。</t>
    <rPh sb="14" eb="16">
      <t>ヘイセイ</t>
    </rPh>
    <rPh sb="18" eb="20">
      <t>ネンド</t>
    </rPh>
    <rPh sb="20" eb="22">
      <t>イコウ</t>
    </rPh>
    <rPh sb="22" eb="24">
      <t>ロウスイ</t>
    </rPh>
    <rPh sb="25" eb="27">
      <t>ゲンイン</t>
    </rPh>
    <rPh sb="28" eb="30">
      <t>ユウシュウ</t>
    </rPh>
    <rPh sb="30" eb="31">
      <t>リツ</t>
    </rPh>
    <rPh sb="32" eb="34">
      <t>テイカ</t>
    </rPh>
    <rPh sb="38" eb="39">
      <t>タメ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</si>
</sst>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0.36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E3-4A59-A616-2D0E8B26B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71952"/>
        <c:axId val="204475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0.91</c:v>
                </c:pt>
                <c:pt idx="2">
                  <c:v>1.26</c:v>
                </c:pt>
                <c:pt idx="3">
                  <c:v>0.78</c:v>
                </c:pt>
                <c:pt idx="4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E3-4A59-A616-2D0E8B26B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71952"/>
        <c:axId val="204475944"/>
      </c:lineChart>
      <c:dateAx>
        <c:axId val="204471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475944"/>
        <c:crosses val="autoZero"/>
        <c:auto val="1"/>
        <c:lblOffset val="100"/>
        <c:baseTimeUnit val="years"/>
      </c:dateAx>
      <c:valAx>
        <c:axId val="204475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471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78.5</c:v>
                </c:pt>
                <c:pt idx="1">
                  <c:v>76.56</c:v>
                </c:pt>
                <c:pt idx="2">
                  <c:v>80.31</c:v>
                </c:pt>
                <c:pt idx="3">
                  <c:v>80.77</c:v>
                </c:pt>
                <c:pt idx="4">
                  <c:v>76.12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85-4ED7-8257-DC9FE3983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08320"/>
        <c:axId val="204408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48.36</c:v>
                </c:pt>
                <c:pt idx="2">
                  <c:v>48.7</c:v>
                </c:pt>
                <c:pt idx="3">
                  <c:v>46.9</c:v>
                </c:pt>
                <c:pt idx="4">
                  <c:v>47.95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85-4ED7-8257-DC9FE3983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08320"/>
        <c:axId val="204408712"/>
      </c:lineChart>
      <c:dateAx>
        <c:axId val="20440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408712"/>
        <c:crosses val="autoZero"/>
        <c:auto val="1"/>
        <c:lblOffset val="100"/>
        <c:baseTimeUnit val="years"/>
      </c:dateAx>
      <c:valAx>
        <c:axId val="204408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40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80.87</c:v>
                </c:pt>
                <c:pt idx="1">
                  <c:v>80.760000000000005</c:v>
                </c:pt>
                <c:pt idx="2">
                  <c:v>77.33</c:v>
                </c:pt>
                <c:pt idx="3">
                  <c:v>74.64</c:v>
                </c:pt>
                <c:pt idx="4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5D-460F-B8AA-2539A1EF3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09888"/>
        <c:axId val="204410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74.209999999999994</c:v>
                </c:pt>
                <c:pt idx="1">
                  <c:v>75.239999999999995</c:v>
                </c:pt>
                <c:pt idx="2">
                  <c:v>74.959999999999994</c:v>
                </c:pt>
                <c:pt idx="3">
                  <c:v>74.63</c:v>
                </c:pt>
                <c:pt idx="4">
                  <c:v>74.900000000000006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5D-460F-B8AA-2539A1EF3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09888"/>
        <c:axId val="204410280"/>
      </c:lineChart>
      <c:dateAx>
        <c:axId val="20440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410280"/>
        <c:crosses val="autoZero"/>
        <c:auto val="1"/>
        <c:lblOffset val="100"/>
        <c:baseTimeUnit val="years"/>
      </c:dateAx>
      <c:valAx>
        <c:axId val="204410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40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89.88</c:v>
                </c:pt>
                <c:pt idx="1">
                  <c:v>84.09</c:v>
                </c:pt>
                <c:pt idx="2">
                  <c:v>70.790000000000006</c:v>
                </c:pt>
                <c:pt idx="3">
                  <c:v>91.28</c:v>
                </c:pt>
                <c:pt idx="4">
                  <c:v>99.27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84-48D3-8A53-E9CAC4216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06216"/>
        <c:axId val="203810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71.66</c:v>
                </c:pt>
                <c:pt idx="1">
                  <c:v>73.06</c:v>
                </c:pt>
                <c:pt idx="2">
                  <c:v>72.03</c:v>
                </c:pt>
                <c:pt idx="3">
                  <c:v>72.11</c:v>
                </c:pt>
                <c:pt idx="4">
                  <c:v>74.05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84-48D3-8A53-E9CAC4216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06216"/>
        <c:axId val="203810696"/>
      </c:lineChart>
      <c:dateAx>
        <c:axId val="203806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810696"/>
        <c:crosses val="autoZero"/>
        <c:auto val="1"/>
        <c:lblOffset val="100"/>
        <c:baseTimeUnit val="years"/>
      </c:dateAx>
      <c:valAx>
        <c:axId val="203810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806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1B-495D-B7CC-7D9ADCFBE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37664"/>
        <c:axId val="203826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1B-495D-B7CC-7D9ADCFBE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37664"/>
        <c:axId val="203826216"/>
      </c:lineChart>
      <c:dateAx>
        <c:axId val="203837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3826216"/>
        <c:crosses val="autoZero"/>
        <c:auto val="1"/>
        <c:lblOffset val="100"/>
        <c:baseTimeUnit val="years"/>
      </c:dateAx>
      <c:valAx>
        <c:axId val="203826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3837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26-4998-9810-EDA6B00CF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77352"/>
        <c:axId val="204890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26-4998-9810-EDA6B00CF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77352"/>
        <c:axId val="204890024"/>
      </c:lineChart>
      <c:dateAx>
        <c:axId val="204877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890024"/>
        <c:crosses val="autoZero"/>
        <c:auto val="1"/>
        <c:lblOffset val="100"/>
        <c:baseTimeUnit val="years"/>
      </c:dateAx>
      <c:valAx>
        <c:axId val="204890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877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31-4BAF-BCEF-84385F22D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95312"/>
        <c:axId val="204895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31-4BAF-BCEF-84385F22D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95312"/>
        <c:axId val="204895704"/>
      </c:lineChart>
      <c:dateAx>
        <c:axId val="204895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895704"/>
        <c:crosses val="autoZero"/>
        <c:auto val="1"/>
        <c:lblOffset val="100"/>
        <c:baseTimeUnit val="years"/>
      </c:dateAx>
      <c:valAx>
        <c:axId val="204895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895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E5-40A2-B3C7-3AE1063C7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96880"/>
        <c:axId val="204897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E5-40A2-B3C7-3AE1063C7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96880"/>
        <c:axId val="204897272"/>
      </c:lineChart>
      <c:dateAx>
        <c:axId val="204896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897272"/>
        <c:crosses val="autoZero"/>
        <c:auto val="1"/>
        <c:lblOffset val="100"/>
        <c:baseTimeUnit val="years"/>
      </c:dateAx>
      <c:valAx>
        <c:axId val="204897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896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208.02</c:v>
                </c:pt>
                <c:pt idx="1">
                  <c:v>1124.1099999999999</c:v>
                </c:pt>
                <c:pt idx="2">
                  <c:v>970.56</c:v>
                </c:pt>
                <c:pt idx="3">
                  <c:v>1039.4000000000001</c:v>
                </c:pt>
                <c:pt idx="4">
                  <c:v>1759.59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5C-48D7-B878-E690F7C41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98448"/>
        <c:axId val="204898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1462.56</c:v>
                </c:pt>
                <c:pt idx="1">
                  <c:v>1486.62</c:v>
                </c:pt>
                <c:pt idx="2">
                  <c:v>1510.14</c:v>
                </c:pt>
                <c:pt idx="3">
                  <c:v>1595.62</c:v>
                </c:pt>
                <c:pt idx="4">
                  <c:v>1302.33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5C-48D7-B878-E690F7C41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98448"/>
        <c:axId val="204898840"/>
      </c:lineChart>
      <c:dateAx>
        <c:axId val="20489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898840"/>
        <c:crosses val="autoZero"/>
        <c:auto val="1"/>
        <c:lblOffset val="100"/>
        <c:baseTimeUnit val="years"/>
      </c:dateAx>
      <c:valAx>
        <c:axId val="204898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89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59.18</c:v>
                </c:pt>
                <c:pt idx="1">
                  <c:v>64.42</c:v>
                </c:pt>
                <c:pt idx="2">
                  <c:v>58</c:v>
                </c:pt>
                <c:pt idx="3">
                  <c:v>60.15</c:v>
                </c:pt>
                <c:pt idx="4">
                  <c:v>89.79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2E-4F31-A22C-671837420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900016"/>
        <c:axId val="204900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32.39</c:v>
                </c:pt>
                <c:pt idx="1">
                  <c:v>24.39</c:v>
                </c:pt>
                <c:pt idx="2">
                  <c:v>22.67</c:v>
                </c:pt>
                <c:pt idx="3">
                  <c:v>37.92</c:v>
                </c:pt>
                <c:pt idx="4">
                  <c:v>40.89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2E-4F31-A22C-671837420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00016"/>
        <c:axId val="204900408"/>
      </c:lineChart>
      <c:dateAx>
        <c:axId val="20490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900408"/>
        <c:crosses val="autoZero"/>
        <c:auto val="1"/>
        <c:lblOffset val="100"/>
        <c:baseTimeUnit val="years"/>
      </c:dateAx>
      <c:valAx>
        <c:axId val="204900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90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309.7</c:v>
                </c:pt>
                <c:pt idx="1">
                  <c:v>291.42</c:v>
                </c:pt>
                <c:pt idx="2">
                  <c:v>322.97000000000003</c:v>
                </c:pt>
                <c:pt idx="3">
                  <c:v>313.17</c:v>
                </c:pt>
                <c:pt idx="4">
                  <c:v>211.19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7E-4070-B53F-5E30BC44D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901584"/>
        <c:axId val="204901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530.83000000000004</c:v>
                </c:pt>
                <c:pt idx="1">
                  <c:v>734.18</c:v>
                </c:pt>
                <c:pt idx="2">
                  <c:v>789.62</c:v>
                </c:pt>
                <c:pt idx="3">
                  <c:v>423.18</c:v>
                </c:pt>
                <c:pt idx="4">
                  <c:v>383.2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7E-4070-B53F-5E30BC44D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01584"/>
        <c:axId val="204901976"/>
      </c:lineChart>
      <c:dateAx>
        <c:axId val="20490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901976"/>
        <c:crosses val="autoZero"/>
        <c:auto val="1"/>
        <c:lblOffset val="100"/>
        <c:baseTimeUnit val="years"/>
      </c:dateAx>
      <c:valAx>
        <c:axId val="204901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90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3" t="str">
        <f>データ!H6</f>
        <v>和歌山県　古座川町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8" t="str">
        <f>データ!$I$6</f>
        <v>法非適用</v>
      </c>
      <c r="C8" s="48"/>
      <c r="D8" s="48"/>
      <c r="E8" s="48"/>
      <c r="F8" s="48"/>
      <c r="G8" s="48"/>
      <c r="H8" s="48"/>
      <c r="I8" s="48" t="str">
        <f>データ!$J$6</f>
        <v>水道事業</v>
      </c>
      <c r="J8" s="48"/>
      <c r="K8" s="48"/>
      <c r="L8" s="48"/>
      <c r="M8" s="48"/>
      <c r="N8" s="48"/>
      <c r="O8" s="48"/>
      <c r="P8" s="48" t="str">
        <f>データ!$K$6</f>
        <v>簡易水道事業</v>
      </c>
      <c r="Q8" s="48"/>
      <c r="R8" s="48"/>
      <c r="S8" s="48"/>
      <c r="T8" s="48"/>
      <c r="U8" s="48"/>
      <c r="V8" s="48"/>
      <c r="W8" s="48" t="str">
        <f>データ!$L$6</f>
        <v>D4</v>
      </c>
      <c r="X8" s="48"/>
      <c r="Y8" s="48"/>
      <c r="Z8" s="48"/>
      <c r="AA8" s="48"/>
      <c r="AB8" s="48"/>
      <c r="AC8" s="48"/>
      <c r="AD8" s="48" t="str">
        <f>データ!$M$6</f>
        <v>非設置</v>
      </c>
      <c r="AE8" s="48"/>
      <c r="AF8" s="48"/>
      <c r="AG8" s="48"/>
      <c r="AH8" s="48"/>
      <c r="AI8" s="48"/>
      <c r="AJ8" s="48"/>
      <c r="AK8" s="2"/>
      <c r="AL8" s="49">
        <f>データ!$R$6</f>
        <v>2802</v>
      </c>
      <c r="AM8" s="49"/>
      <c r="AN8" s="49"/>
      <c r="AO8" s="49"/>
      <c r="AP8" s="49"/>
      <c r="AQ8" s="49"/>
      <c r="AR8" s="49"/>
      <c r="AS8" s="49"/>
      <c r="AT8" s="45">
        <f>データ!$S$6</f>
        <v>294.23</v>
      </c>
      <c r="AU8" s="45"/>
      <c r="AV8" s="45"/>
      <c r="AW8" s="45"/>
      <c r="AX8" s="45"/>
      <c r="AY8" s="45"/>
      <c r="AZ8" s="45"/>
      <c r="BA8" s="45"/>
      <c r="BB8" s="45">
        <f>データ!$T$6</f>
        <v>9.52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4" t="s">
        <v>17</v>
      </c>
      <c r="AU9" s="44"/>
      <c r="AV9" s="44"/>
      <c r="AW9" s="44"/>
      <c r="AX9" s="44"/>
      <c r="AY9" s="44"/>
      <c r="AZ9" s="44"/>
      <c r="BA9" s="44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19</v>
      </c>
      <c r="BM9" s="5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31.65</v>
      </c>
      <c r="Q10" s="45"/>
      <c r="R10" s="45"/>
      <c r="S10" s="45"/>
      <c r="T10" s="45"/>
      <c r="U10" s="45"/>
      <c r="V10" s="45"/>
      <c r="W10" s="49">
        <f>データ!$Q$6</f>
        <v>3150</v>
      </c>
      <c r="X10" s="49"/>
      <c r="Y10" s="49"/>
      <c r="Z10" s="49"/>
      <c r="AA10" s="49"/>
      <c r="AB10" s="49"/>
      <c r="AC10" s="49"/>
      <c r="AD10" s="2"/>
      <c r="AE10" s="2"/>
      <c r="AF10" s="2"/>
      <c r="AG10" s="2"/>
      <c r="AH10" s="2"/>
      <c r="AI10" s="2"/>
      <c r="AJ10" s="2"/>
      <c r="AK10" s="2"/>
      <c r="AL10" s="49">
        <f>データ!$U$6</f>
        <v>881</v>
      </c>
      <c r="AM10" s="49"/>
      <c r="AN10" s="49"/>
      <c r="AO10" s="49"/>
      <c r="AP10" s="49"/>
      <c r="AQ10" s="49"/>
      <c r="AR10" s="49"/>
      <c r="AS10" s="49"/>
      <c r="AT10" s="45">
        <f>データ!$V$6</f>
        <v>2.87</v>
      </c>
      <c r="AU10" s="45"/>
      <c r="AV10" s="45"/>
      <c r="AW10" s="45"/>
      <c r="AX10" s="45"/>
      <c r="AY10" s="45"/>
      <c r="AZ10" s="45"/>
      <c r="BA10" s="45"/>
      <c r="BB10" s="45">
        <f>データ!$W$6</f>
        <v>306.97000000000003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21</v>
      </c>
      <c r="BM10" s="5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25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122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6"/>
      <c r="C34" s="74" t="s">
        <v>26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27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28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29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121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>
      <c r="A56" s="2"/>
      <c r="B56" s="16"/>
      <c r="C56" s="74" t="s">
        <v>31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32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33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34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36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123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>
      <c r="A79" s="2"/>
      <c r="B79" s="16"/>
      <c r="C79" s="74" t="s">
        <v>37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38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39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>
      <c r="C83" s="25" t="s">
        <v>40</v>
      </c>
    </row>
    <row r="84" spans="1:78" hidden="1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54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54</v>
      </c>
      <c r="N85" s="26" t="s">
        <v>54</v>
      </c>
      <c r="O85" s="26" t="str">
        <f>データ!EN6</f>
        <v>【0.72】</v>
      </c>
    </row>
  </sheetData>
  <sheetProtection algorithmName="SHA-512" hashValue="CO9alRStUbl/OQd2CsXRNMGXnxcUOTowesqDpZ2oPLYYmPmEZWJkx16PUS5BJn5N7NKaA04RSiGMQpRjxT7aLg==" saltValue="2w6spqxxy0Yn7frIpvsXIQ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6" t="s">
        <v>64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66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>
      <c r="A4" s="28" t="s">
        <v>67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68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69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70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71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72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73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74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75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76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77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78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85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41</v>
      </c>
      <c r="AI5" s="32" t="s">
        <v>96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96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96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96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96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96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96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96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96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96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</row>
    <row r="6" spans="1:144" s="36" customFormat="1">
      <c r="A6" s="28" t="s">
        <v>107</v>
      </c>
      <c r="B6" s="33">
        <f>B7</f>
        <v>2017</v>
      </c>
      <c r="C6" s="33">
        <f t="shared" ref="C6:W6" si="3">C7</f>
        <v>304247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和歌山県　古座川町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D4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31.65</v>
      </c>
      <c r="Q6" s="34">
        <f t="shared" si="3"/>
        <v>3150</v>
      </c>
      <c r="R6" s="34">
        <f t="shared" si="3"/>
        <v>2802</v>
      </c>
      <c r="S6" s="34">
        <f t="shared" si="3"/>
        <v>294.23</v>
      </c>
      <c r="T6" s="34">
        <f t="shared" si="3"/>
        <v>9.52</v>
      </c>
      <c r="U6" s="34">
        <f t="shared" si="3"/>
        <v>881</v>
      </c>
      <c r="V6" s="34">
        <f t="shared" si="3"/>
        <v>2.87</v>
      </c>
      <c r="W6" s="34">
        <f t="shared" si="3"/>
        <v>306.97000000000003</v>
      </c>
      <c r="X6" s="35">
        <f>IF(X7="",NA(),X7)</f>
        <v>89.88</v>
      </c>
      <c r="Y6" s="35">
        <f t="shared" ref="Y6:AG6" si="4">IF(Y7="",NA(),Y7)</f>
        <v>84.09</v>
      </c>
      <c r="Z6" s="35">
        <f t="shared" si="4"/>
        <v>70.790000000000006</v>
      </c>
      <c r="AA6" s="35">
        <f t="shared" si="4"/>
        <v>91.28</v>
      </c>
      <c r="AB6" s="35">
        <f t="shared" si="4"/>
        <v>99.27</v>
      </c>
      <c r="AC6" s="35">
        <f t="shared" si="4"/>
        <v>71.66</v>
      </c>
      <c r="AD6" s="35">
        <f t="shared" si="4"/>
        <v>73.06</v>
      </c>
      <c r="AE6" s="35">
        <f t="shared" si="4"/>
        <v>72.03</v>
      </c>
      <c r="AF6" s="35">
        <f t="shared" si="4"/>
        <v>72.11</v>
      </c>
      <c r="AG6" s="35">
        <f t="shared" si="4"/>
        <v>74.05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208.02</v>
      </c>
      <c r="BF6" s="35">
        <f t="shared" ref="BF6:BN6" si="7">IF(BF7="",NA(),BF7)</f>
        <v>1124.1099999999999</v>
      </c>
      <c r="BG6" s="35">
        <f t="shared" si="7"/>
        <v>970.56</v>
      </c>
      <c r="BH6" s="35">
        <f t="shared" si="7"/>
        <v>1039.4000000000001</v>
      </c>
      <c r="BI6" s="35">
        <f t="shared" si="7"/>
        <v>1759.59</v>
      </c>
      <c r="BJ6" s="35">
        <f t="shared" si="7"/>
        <v>1462.56</v>
      </c>
      <c r="BK6" s="35">
        <f t="shared" si="7"/>
        <v>1486.62</v>
      </c>
      <c r="BL6" s="35">
        <f t="shared" si="7"/>
        <v>1510.14</v>
      </c>
      <c r="BM6" s="35">
        <f t="shared" si="7"/>
        <v>1595.62</v>
      </c>
      <c r="BN6" s="35">
        <f t="shared" si="7"/>
        <v>1302.33</v>
      </c>
      <c r="BO6" s="34" t="str">
        <f>IF(BO7="","",IF(BO7="-","【-】","【"&amp;SUBSTITUTE(TEXT(BO7,"#,##0.00"),"-","△")&amp;"】"))</f>
        <v>【1,141.75】</v>
      </c>
      <c r="BP6" s="35">
        <f>IF(BP7="",NA(),BP7)</f>
        <v>59.18</v>
      </c>
      <c r="BQ6" s="35">
        <f t="shared" ref="BQ6:BY6" si="8">IF(BQ7="",NA(),BQ7)</f>
        <v>64.42</v>
      </c>
      <c r="BR6" s="35">
        <f t="shared" si="8"/>
        <v>58</v>
      </c>
      <c r="BS6" s="35">
        <f t="shared" si="8"/>
        <v>60.15</v>
      </c>
      <c r="BT6" s="35">
        <f t="shared" si="8"/>
        <v>89.79</v>
      </c>
      <c r="BU6" s="35">
        <f t="shared" si="8"/>
        <v>32.39</v>
      </c>
      <c r="BV6" s="35">
        <f t="shared" si="8"/>
        <v>24.39</v>
      </c>
      <c r="BW6" s="35">
        <f t="shared" si="8"/>
        <v>22.67</v>
      </c>
      <c r="BX6" s="35">
        <f t="shared" si="8"/>
        <v>37.92</v>
      </c>
      <c r="BY6" s="35">
        <f t="shared" si="8"/>
        <v>40.89</v>
      </c>
      <c r="BZ6" s="34" t="str">
        <f>IF(BZ7="","",IF(BZ7="-","【-】","【"&amp;SUBSTITUTE(TEXT(BZ7,"#,##0.00"),"-","△")&amp;"】"))</f>
        <v>【54.93】</v>
      </c>
      <c r="CA6" s="35">
        <f>IF(CA7="",NA(),CA7)</f>
        <v>309.7</v>
      </c>
      <c r="CB6" s="35">
        <f t="shared" ref="CB6:CJ6" si="9">IF(CB7="",NA(),CB7)</f>
        <v>291.42</v>
      </c>
      <c r="CC6" s="35">
        <f t="shared" si="9"/>
        <v>322.97000000000003</v>
      </c>
      <c r="CD6" s="35">
        <f t="shared" si="9"/>
        <v>313.17</v>
      </c>
      <c r="CE6" s="35">
        <f t="shared" si="9"/>
        <v>211.19</v>
      </c>
      <c r="CF6" s="35">
        <f t="shared" si="9"/>
        <v>530.83000000000004</v>
      </c>
      <c r="CG6" s="35">
        <f t="shared" si="9"/>
        <v>734.18</v>
      </c>
      <c r="CH6" s="35">
        <f t="shared" si="9"/>
        <v>789.62</v>
      </c>
      <c r="CI6" s="35">
        <f t="shared" si="9"/>
        <v>423.18</v>
      </c>
      <c r="CJ6" s="35">
        <f t="shared" si="9"/>
        <v>383.2</v>
      </c>
      <c r="CK6" s="34" t="str">
        <f>IF(CK7="","",IF(CK7="-","【-】","【"&amp;SUBSTITUTE(TEXT(CK7,"#,##0.00"),"-","△")&amp;"】"))</f>
        <v>【292.18】</v>
      </c>
      <c r="CL6" s="35">
        <f>IF(CL7="",NA(),CL7)</f>
        <v>78.5</v>
      </c>
      <c r="CM6" s="35">
        <f t="shared" ref="CM6:CU6" si="10">IF(CM7="",NA(),CM7)</f>
        <v>76.56</v>
      </c>
      <c r="CN6" s="35">
        <f t="shared" si="10"/>
        <v>80.31</v>
      </c>
      <c r="CO6" s="35">
        <f t="shared" si="10"/>
        <v>80.77</v>
      </c>
      <c r="CP6" s="35">
        <f t="shared" si="10"/>
        <v>76.12</v>
      </c>
      <c r="CQ6" s="35">
        <f t="shared" si="10"/>
        <v>50.49</v>
      </c>
      <c r="CR6" s="35">
        <f t="shared" si="10"/>
        <v>48.36</v>
      </c>
      <c r="CS6" s="35">
        <f t="shared" si="10"/>
        <v>48.7</v>
      </c>
      <c r="CT6" s="35">
        <f t="shared" si="10"/>
        <v>46.9</v>
      </c>
      <c r="CU6" s="35">
        <f t="shared" si="10"/>
        <v>47.95</v>
      </c>
      <c r="CV6" s="34" t="str">
        <f>IF(CV7="","",IF(CV7="-","【-】","【"&amp;SUBSTITUTE(TEXT(CV7,"#,##0.00"),"-","△")&amp;"】"))</f>
        <v>【56.91】</v>
      </c>
      <c r="CW6" s="35">
        <f>IF(CW7="",NA(),CW7)</f>
        <v>80.87</v>
      </c>
      <c r="CX6" s="35">
        <f t="shared" ref="CX6:DF6" si="11">IF(CX7="",NA(),CX7)</f>
        <v>80.760000000000005</v>
      </c>
      <c r="CY6" s="35">
        <f t="shared" si="11"/>
        <v>77.33</v>
      </c>
      <c r="CZ6" s="35">
        <f t="shared" si="11"/>
        <v>74.64</v>
      </c>
      <c r="DA6" s="35">
        <f t="shared" si="11"/>
        <v>77</v>
      </c>
      <c r="DB6" s="35">
        <f t="shared" si="11"/>
        <v>74.209999999999994</v>
      </c>
      <c r="DC6" s="35">
        <f t="shared" si="11"/>
        <v>75.239999999999995</v>
      </c>
      <c r="DD6" s="35">
        <f t="shared" si="11"/>
        <v>74.959999999999994</v>
      </c>
      <c r="DE6" s="35">
        <f t="shared" si="11"/>
        <v>74.63</v>
      </c>
      <c r="DF6" s="35">
        <f t="shared" si="11"/>
        <v>74.900000000000006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4">
        <f>IF(ED7="",NA(),ED7)</f>
        <v>0</v>
      </c>
      <c r="EE6" s="35">
        <f t="shared" ref="EE6:EM6" si="14">IF(EE7="",NA(),EE7)</f>
        <v>0.36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0.7</v>
      </c>
      <c r="EJ6" s="35">
        <f t="shared" si="14"/>
        <v>0.91</v>
      </c>
      <c r="EK6" s="35">
        <f t="shared" si="14"/>
        <v>1.26</v>
      </c>
      <c r="EL6" s="35">
        <f t="shared" si="14"/>
        <v>0.78</v>
      </c>
      <c r="EM6" s="35">
        <f t="shared" si="14"/>
        <v>0.56999999999999995</v>
      </c>
      <c r="EN6" s="34" t="str">
        <f>IF(EN7="","",IF(EN7="-","【-】","【"&amp;SUBSTITUTE(TEXT(EN7,"#,##0.00"),"-","△")&amp;"】"))</f>
        <v>【0.72】</v>
      </c>
    </row>
    <row r="7" spans="1:144" s="36" customFormat="1">
      <c r="A7" s="28"/>
      <c r="B7" s="37">
        <v>2017</v>
      </c>
      <c r="C7" s="37">
        <v>304247</v>
      </c>
      <c r="D7" s="37">
        <v>47</v>
      </c>
      <c r="E7" s="37">
        <v>1</v>
      </c>
      <c r="F7" s="37">
        <v>0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 t="s">
        <v>115</v>
      </c>
      <c r="P7" s="38">
        <v>31.65</v>
      </c>
      <c r="Q7" s="38">
        <v>3150</v>
      </c>
      <c r="R7" s="38">
        <v>2802</v>
      </c>
      <c r="S7" s="38">
        <v>294.23</v>
      </c>
      <c r="T7" s="38">
        <v>9.52</v>
      </c>
      <c r="U7" s="38">
        <v>881</v>
      </c>
      <c r="V7" s="38">
        <v>2.87</v>
      </c>
      <c r="W7" s="38">
        <v>306.97000000000003</v>
      </c>
      <c r="X7" s="38">
        <v>89.88</v>
      </c>
      <c r="Y7" s="38">
        <v>84.09</v>
      </c>
      <c r="Z7" s="38">
        <v>70.790000000000006</v>
      </c>
      <c r="AA7" s="38">
        <v>91.28</v>
      </c>
      <c r="AB7" s="38">
        <v>99.27</v>
      </c>
      <c r="AC7" s="38">
        <v>71.66</v>
      </c>
      <c r="AD7" s="38">
        <v>73.06</v>
      </c>
      <c r="AE7" s="38">
        <v>72.03</v>
      </c>
      <c r="AF7" s="38">
        <v>72.11</v>
      </c>
      <c r="AG7" s="38">
        <v>74.05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208.02</v>
      </c>
      <c r="BF7" s="38">
        <v>1124.1099999999999</v>
      </c>
      <c r="BG7" s="38">
        <v>970.56</v>
      </c>
      <c r="BH7" s="38">
        <v>1039.4000000000001</v>
      </c>
      <c r="BI7" s="38">
        <v>1759.59</v>
      </c>
      <c r="BJ7" s="38">
        <v>1462.56</v>
      </c>
      <c r="BK7" s="38">
        <v>1486.62</v>
      </c>
      <c r="BL7" s="38">
        <v>1510.14</v>
      </c>
      <c r="BM7" s="38">
        <v>1595.62</v>
      </c>
      <c r="BN7" s="38">
        <v>1302.33</v>
      </c>
      <c r="BO7" s="38">
        <v>1141.75</v>
      </c>
      <c r="BP7" s="38">
        <v>59.18</v>
      </c>
      <c r="BQ7" s="38">
        <v>64.42</v>
      </c>
      <c r="BR7" s="38">
        <v>58</v>
      </c>
      <c r="BS7" s="38">
        <v>60.15</v>
      </c>
      <c r="BT7" s="38">
        <v>89.79</v>
      </c>
      <c r="BU7" s="38">
        <v>32.39</v>
      </c>
      <c r="BV7" s="38">
        <v>24.39</v>
      </c>
      <c r="BW7" s="38">
        <v>22.67</v>
      </c>
      <c r="BX7" s="38">
        <v>37.92</v>
      </c>
      <c r="BY7" s="38">
        <v>40.89</v>
      </c>
      <c r="BZ7" s="38">
        <v>54.93</v>
      </c>
      <c r="CA7" s="38">
        <v>309.7</v>
      </c>
      <c r="CB7" s="38">
        <v>291.42</v>
      </c>
      <c r="CC7" s="38">
        <v>322.97000000000003</v>
      </c>
      <c r="CD7" s="38">
        <v>313.17</v>
      </c>
      <c r="CE7" s="38">
        <v>211.19</v>
      </c>
      <c r="CF7" s="38">
        <v>530.83000000000004</v>
      </c>
      <c r="CG7" s="38">
        <v>734.18</v>
      </c>
      <c r="CH7" s="38">
        <v>789.62</v>
      </c>
      <c r="CI7" s="38">
        <v>423.18</v>
      </c>
      <c r="CJ7" s="38">
        <v>383.2</v>
      </c>
      <c r="CK7" s="38">
        <v>292.18</v>
      </c>
      <c r="CL7" s="38">
        <v>78.5</v>
      </c>
      <c r="CM7" s="38">
        <v>76.56</v>
      </c>
      <c r="CN7" s="38">
        <v>80.31</v>
      </c>
      <c r="CO7" s="38">
        <v>80.77</v>
      </c>
      <c r="CP7" s="38">
        <v>76.12</v>
      </c>
      <c r="CQ7" s="38">
        <v>50.49</v>
      </c>
      <c r="CR7" s="38">
        <v>48.36</v>
      </c>
      <c r="CS7" s="38">
        <v>48.7</v>
      </c>
      <c r="CT7" s="38">
        <v>46.9</v>
      </c>
      <c r="CU7" s="38">
        <v>47.95</v>
      </c>
      <c r="CV7" s="38">
        <v>56.91</v>
      </c>
      <c r="CW7" s="38">
        <v>80.87</v>
      </c>
      <c r="CX7" s="38">
        <v>80.760000000000005</v>
      </c>
      <c r="CY7" s="38">
        <v>77.33</v>
      </c>
      <c r="CZ7" s="38">
        <v>74.64</v>
      </c>
      <c r="DA7" s="38">
        <v>77</v>
      </c>
      <c r="DB7" s="38">
        <v>74.209999999999994</v>
      </c>
      <c r="DC7" s="38">
        <v>75.239999999999995</v>
      </c>
      <c r="DD7" s="38">
        <v>74.959999999999994</v>
      </c>
      <c r="DE7" s="38">
        <v>74.63</v>
      </c>
      <c r="DF7" s="38">
        <v>74.900000000000006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</v>
      </c>
      <c r="EE7" s="38">
        <v>0.36</v>
      </c>
      <c r="EF7" s="38">
        <v>0</v>
      </c>
      <c r="EG7" s="38">
        <v>0</v>
      </c>
      <c r="EH7" s="38">
        <v>0</v>
      </c>
      <c r="EI7" s="38">
        <v>0.7</v>
      </c>
      <c r="EJ7" s="38">
        <v>0.91</v>
      </c>
      <c r="EK7" s="38">
        <v>1.26</v>
      </c>
      <c r="EL7" s="38">
        <v>0.78</v>
      </c>
      <c r="EM7" s="38">
        <v>0.56999999999999995</v>
      </c>
      <c r="EN7" s="38">
        <v>0.72</v>
      </c>
    </row>
    <row r="8" spans="1:144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PC303</dc:creator>
  <cp:lastModifiedBy>PC303</cp:lastModifiedBy>
  <cp:lastPrinted>2019-03-01T03:58:40Z</cp:lastPrinted>
  <dcterms:modified xsi:type="dcterms:W3CDTF">2019-03-01T04:26:40Z</dcterms:modified>
</cp:coreProperties>
</file>