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303\Desktop\"/>
    </mc:Choice>
  </mc:AlternateContent>
  <workbookProtection workbookAlgorithmName="SHA-512" workbookHashValue="aVydvi/5DWBGcaZh1ZSZKfl4sXw/x5YNso7OW9Yw62hJcTRxDnxWSTvmBoSrjg8S56XifP4mCyil+t/ZLBYt9A==" workbookSaltValue="m/e+/xL0JxLZowbJO5TocA==" workbookSpinCount="100000" lockStructure="1"/>
  <bookViews>
    <workbookView xWindow="0" yWindow="0" windowWidth="20295" windowHeight="691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<sst xmlns="http://schemas.openxmlformats.org/spreadsheetml/2006/main" count="237" uniqueCount="124">
  <si>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</si>
  <si>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</si>
  <si>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</si>
  <si>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</si>
  <si>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</si>
  <si>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</si>
  <si>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</si>
  <si>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</si>
  <si>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</si>
  <si>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</si>
  <si>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</si>
  <si>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</si>
  <si>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</si>
  <si>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</si>
  <si>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</si>
  <si>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</si>
  <si>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</si>
  <si>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</si>
  <si>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</si>
  <si>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</si>
  <si>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</si>
  <si>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</si>
  <si>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</si>
  <si>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</si>
  <si>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</si>
  <si>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</si>
  <si>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</si>
  <si>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</si>
  <si>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</si>
  <si>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</si>
  <si>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</si>
  <si>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</si>
  <si>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</si>
  <si>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</si>
  <si>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</si>
  <si>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</si>
  <si>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</si>
  <si>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</si>
  <si>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</si>
  <si>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</si>
  <si>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</si>
  <si>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</si>
  <si>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</si>
  <si>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</si>
  <si>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</si>
  <si>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</si>
  <si>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</si>
  <si>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</si>
  <si>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</si>
  <si>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</si>
  <si>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</si>
  <si>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</si>
  <si>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</si>
  <si>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</si>
  <si>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</si>
  <si>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</si>
  <si>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</si>
  <si>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</si>
  <si>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</si>
  <si>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</si>
  <si>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</si>
  <si>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</si>
  <si>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</si>
  <si>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</si>
  <si>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</si>
  <si>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</si>
  <si>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</si>
  <si>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</si>
  <si>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</si>
  <si>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</si>
  <si>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</si>
  <si>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</si>
  <si>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</si>
  <si>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</si>
  <si>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</si>
  <si>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</si>
  <si>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</si>
  <si>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</si>
  <si>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</si>
  <si>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</si>
  <si>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</si>
  <si>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</si>
  <si>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</si>
  <si>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</si>
  <si>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</si>
  <si>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</si>
  <si>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</si>
  <si>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</si>
  <si>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</si>
  <si>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</si>
  <si>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</si>
  <si>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</si>
  <si>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</si>
  <si>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</si>
  <si>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</si>
  <si>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</si>
  <si>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</si>
  <si>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</si>
  <si>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</si>
  <si>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</si>
  <si>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</si>
  <si>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</si>
  <si>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</si>
  <si>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</si>
  <si>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</si>
  <si>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</si>
  <si>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</si>
  <si>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</si>
  <si>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古座川町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</si>
  <si>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</si>
  <si>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</si>
  <si>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</si>
  <si>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</si>
  <si>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</si>
  <si>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</si>
  <si>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</si>
  <si>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</si>
  <si>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</si>
  <si>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</si>
  <si>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</si>
  <si>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</si>
  <si>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古座川町簡易水道事業のほとんどの施設は、昭和40,50年代に建設した施設であり、老朽化している。今後配水管等の整備を検討している。</t>
    <rPh sb="48" eb="50">
      <t>コンゴ</t>
    </rPh>
    <rPh sb="50" eb="53">
      <t>ハイスイカン</t>
    </rPh>
    <rPh sb="53" eb="54">
      <t>トウ</t>
    </rPh>
    <rPh sb="55" eb="57">
      <t>セイビ</t>
    </rPh>
    <rPh sb="58" eb="60">
      <t>ケントウ</t>
    </rPh>
    <phoneticPr fontId="16"/>
  </si>
  <si>
    <t>①収益的収支比率                            　類似団体と比較すると平均を上回っており、昨年度より約８％改善している。　　　　　　　　　　　　                                ④企業債残高対給水収益率　　　　　　　　　　　平井簡易水道施設が新設されたことにより大幅に増加している。　　　　　　　　　　　　　　　　　　　⑤料金回収率　　　　　　　　　　　　　　　　　給水原価が減少したことにより、料金回収率が増加している。　　　　　　　　　　　　　　　　　　　　　　　⑥給水原価　　　　　　　　　　　　　　　　　　突発した修繕等が少なかったため減少している。　　　　　　　　　　　　　　　　　　　　⑦施設利用率　　　　　　　　　　　　　　　　　70％後半から80％代と安定しており、無駄のない設備となっている。　　　　　　　　　　　　　　　⑧有収率　　　　　　　　　　　　　　　　　　　　昨年度より漏水量が減少していることもあり2％改善したものの減少傾向にあり管路の老朽化が進んでいるため、今後建設改良費が増大することが考えられる。　　　　　　　　　　　　　　　　　　　　　</t>
    <rPh sb="42" eb="44">
      <t>ヒカク</t>
    </rPh>
    <rPh sb="51" eb="52">
      <t>マワ</t>
    </rPh>
    <rPh sb="139" eb="141">
      <t>ヒライ</t>
    </rPh>
    <rPh sb="141" eb="143">
      <t>カンイ</t>
    </rPh>
    <rPh sb="143" eb="145">
      <t>スイドウ</t>
    </rPh>
    <rPh sb="145" eb="147">
      <t>シセツ</t>
    </rPh>
    <rPh sb="148" eb="150">
      <t>シンセツ</t>
    </rPh>
    <rPh sb="158" eb="160">
      <t>オオハバ</t>
    </rPh>
    <rPh sb="161" eb="163">
      <t>ゾウカ</t>
    </rPh>
    <rPh sb="188" eb="190">
      <t>リョウキン</t>
    </rPh>
    <rPh sb="190" eb="192">
      <t>カイシュウ</t>
    </rPh>
    <rPh sb="192" eb="193">
      <t>リツ</t>
    </rPh>
    <rPh sb="210" eb="212">
      <t>キュウスイ</t>
    </rPh>
    <rPh sb="212" eb="214">
      <t>ゲンカ</t>
    </rPh>
    <rPh sb="215" eb="217">
      <t>ゲンショウ</t>
    </rPh>
    <rPh sb="225" eb="227">
      <t>リョウキン</t>
    </rPh>
    <rPh sb="227" eb="229">
      <t>カイシュウ</t>
    </rPh>
    <rPh sb="229" eb="230">
      <t>リツ</t>
    </rPh>
    <rPh sb="231" eb="233">
      <t>ゾウカ</t>
    </rPh>
    <rPh sb="284" eb="286">
      <t>トッパツ</t>
    </rPh>
    <rPh sb="288" eb="290">
      <t>シュウゼン</t>
    </rPh>
    <rPh sb="290" eb="291">
      <t>トウ</t>
    </rPh>
    <rPh sb="292" eb="293">
      <t>スク</t>
    </rPh>
    <rPh sb="299" eb="301">
      <t>ゲンショウ</t>
    </rPh>
    <rPh sb="426" eb="428">
      <t>ロウスイ</t>
    </rPh>
    <rPh sb="428" eb="429">
      <t>リョウ</t>
    </rPh>
    <rPh sb="430" eb="432">
      <t>ゲンショウ</t>
    </rPh>
    <phoneticPr fontId="16"/>
  </si>
  <si>
    <t>各施設が老朽化してきており、平成26年度以降漏水が原因で有収率も低下している為、今後は更新していかなければならないが、その更新に伴う予算確保が必要である。</t>
    <rPh sb="14" eb="16">
      <t>ヘイセイ</t>
    </rPh>
    <rPh sb="18" eb="20">
      <t>ネンド</t>
    </rPh>
    <rPh sb="20" eb="22">
      <t>イコウ</t>
    </rPh>
    <rPh sb="22" eb="24">
      <t>ロウスイ</t>
    </rPh>
    <rPh sb="25" eb="27">
      <t>ゲンイン</t>
    </rPh>
    <rPh sb="28" eb="30">
      <t>ユウシュウ</t>
    </rPh>
    <rPh sb="30" eb="31">
      <t>リツ</t>
    </rPh>
    <rPh sb="32" eb="34">
      <t>テイカ</t>
    </rPh>
    <rPh sb="38" eb="39">
      <t>タメ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</si>
</sst>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3-4A59-A616-2D0E8B26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71952"/>
        <c:axId val="20447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E3-4A59-A616-2D0E8B26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71952"/>
        <c:axId val="204475944"/>
      </c:lineChart>
      <c:dateAx>
        <c:axId val="20447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475944"/>
        <c:crosses val="autoZero"/>
        <c:auto val="1"/>
        <c:lblOffset val="100"/>
        <c:baseTimeUnit val="years"/>
      </c:dateAx>
      <c:valAx>
        <c:axId val="20447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47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78.5</c:v>
                </c:pt>
                <c:pt idx="1">
                  <c:v>76.56</c:v>
                </c:pt>
                <c:pt idx="2">
                  <c:v>80.31</c:v>
                </c:pt>
                <c:pt idx="3">
                  <c:v>80.77</c:v>
                </c:pt>
                <c:pt idx="4">
                  <c:v>76.12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5-4ED7-8257-DC9FE398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08320"/>
        <c:axId val="20440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85-4ED7-8257-DC9FE398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08320"/>
        <c:axId val="204408712"/>
      </c:lineChart>
      <c:dateAx>
        <c:axId val="20440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408712"/>
        <c:crosses val="autoZero"/>
        <c:auto val="1"/>
        <c:lblOffset val="100"/>
        <c:baseTimeUnit val="years"/>
      </c:dateAx>
      <c:valAx>
        <c:axId val="20440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40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80.87</c:v>
                </c:pt>
                <c:pt idx="1">
                  <c:v>80.760000000000005</c:v>
                </c:pt>
                <c:pt idx="2">
                  <c:v>77.33</c:v>
                </c:pt>
                <c:pt idx="3">
                  <c:v>74.64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D-460F-B8AA-2539A1EF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09888"/>
        <c:axId val="204410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5D-460F-B8AA-2539A1EF3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09888"/>
        <c:axId val="204410280"/>
      </c:lineChart>
      <c:dateAx>
        <c:axId val="20440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410280"/>
        <c:crosses val="autoZero"/>
        <c:auto val="1"/>
        <c:lblOffset val="100"/>
        <c:baseTimeUnit val="years"/>
      </c:dateAx>
      <c:valAx>
        <c:axId val="204410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40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89.88</c:v>
                </c:pt>
                <c:pt idx="1">
                  <c:v>84.09</c:v>
                </c:pt>
                <c:pt idx="2">
                  <c:v>70.790000000000006</c:v>
                </c:pt>
                <c:pt idx="3">
                  <c:v>91.28</c:v>
                </c:pt>
                <c:pt idx="4">
                  <c:v>99.27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4-48D3-8A53-E9CAC421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06216"/>
        <c:axId val="20381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84-48D3-8A53-E9CAC421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06216"/>
        <c:axId val="203810696"/>
      </c:lineChart>
      <c:dateAx>
        <c:axId val="20380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10696"/>
        <c:crosses val="autoZero"/>
        <c:auto val="1"/>
        <c:lblOffset val="100"/>
        <c:baseTimeUnit val="years"/>
      </c:dateAx>
      <c:valAx>
        <c:axId val="20381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06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B-495D-B7CC-7D9ADCFB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37664"/>
        <c:axId val="20382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1B-495D-B7CC-7D9ADCFB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37664"/>
        <c:axId val="203826216"/>
      </c:lineChart>
      <c:dateAx>
        <c:axId val="20383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826216"/>
        <c:crosses val="autoZero"/>
        <c:auto val="1"/>
        <c:lblOffset val="100"/>
        <c:baseTimeUnit val="years"/>
      </c:dateAx>
      <c:valAx>
        <c:axId val="20382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83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6-4998-9810-EDA6B00C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77352"/>
        <c:axId val="20489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26-4998-9810-EDA6B00C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7352"/>
        <c:axId val="204890024"/>
      </c:lineChart>
      <c:dateAx>
        <c:axId val="20487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90024"/>
        <c:crosses val="autoZero"/>
        <c:auto val="1"/>
        <c:lblOffset val="100"/>
        <c:baseTimeUnit val="years"/>
      </c:dateAx>
      <c:valAx>
        <c:axId val="20489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77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1-4BAF-BCEF-84385F22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5312"/>
        <c:axId val="20489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31-4BAF-BCEF-84385F22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95312"/>
        <c:axId val="204895704"/>
      </c:lineChart>
      <c:dateAx>
        <c:axId val="20489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95704"/>
        <c:crosses val="autoZero"/>
        <c:auto val="1"/>
        <c:lblOffset val="100"/>
        <c:baseTimeUnit val="years"/>
      </c:dateAx>
      <c:valAx>
        <c:axId val="20489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9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5-40A2-B3C7-3AE1063C7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6880"/>
        <c:axId val="20489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E5-40A2-B3C7-3AE1063C7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96880"/>
        <c:axId val="204897272"/>
      </c:lineChart>
      <c:dateAx>
        <c:axId val="20489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97272"/>
        <c:crosses val="autoZero"/>
        <c:auto val="1"/>
        <c:lblOffset val="100"/>
        <c:baseTimeUnit val="years"/>
      </c:dateAx>
      <c:valAx>
        <c:axId val="20489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9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208.02</c:v>
                </c:pt>
                <c:pt idx="1">
                  <c:v>1124.1099999999999</c:v>
                </c:pt>
                <c:pt idx="2">
                  <c:v>970.56</c:v>
                </c:pt>
                <c:pt idx="3">
                  <c:v>1039.4000000000001</c:v>
                </c:pt>
                <c:pt idx="4">
                  <c:v>1759.59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C-48D7-B878-E690F7C41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8448"/>
        <c:axId val="20489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C-48D7-B878-E690F7C41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98448"/>
        <c:axId val="204898840"/>
      </c:lineChart>
      <c:dateAx>
        <c:axId val="20489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98840"/>
        <c:crosses val="autoZero"/>
        <c:auto val="1"/>
        <c:lblOffset val="100"/>
        <c:baseTimeUnit val="years"/>
      </c:dateAx>
      <c:valAx>
        <c:axId val="20489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9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59.18</c:v>
                </c:pt>
                <c:pt idx="1">
                  <c:v>64.42</c:v>
                </c:pt>
                <c:pt idx="2">
                  <c:v>58</c:v>
                </c:pt>
                <c:pt idx="3">
                  <c:v>60.15</c:v>
                </c:pt>
                <c:pt idx="4">
                  <c:v>89.79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E-4F31-A22C-671837420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00016"/>
        <c:axId val="20490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2E-4F31-A22C-671837420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00016"/>
        <c:axId val="204900408"/>
      </c:lineChart>
      <c:dateAx>
        <c:axId val="20490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00408"/>
        <c:crosses val="autoZero"/>
        <c:auto val="1"/>
        <c:lblOffset val="100"/>
        <c:baseTimeUnit val="years"/>
      </c:dateAx>
      <c:valAx>
        <c:axId val="20490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0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309.7</c:v>
                </c:pt>
                <c:pt idx="1">
                  <c:v>291.42</c:v>
                </c:pt>
                <c:pt idx="2">
                  <c:v>322.97000000000003</c:v>
                </c:pt>
                <c:pt idx="3">
                  <c:v>313.17</c:v>
                </c:pt>
                <c:pt idx="4">
                  <c:v>211.19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7E-4070-B53F-5E30BC44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01584"/>
        <c:axId val="20490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7E-4070-B53F-5E30BC44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01584"/>
        <c:axId val="204901976"/>
      </c:lineChart>
      <c:dateAx>
        <c:axId val="20490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901976"/>
        <c:crosses val="autoZero"/>
        <c:auto val="1"/>
        <c:lblOffset val="100"/>
        <c:baseTimeUnit val="years"/>
      </c:dateAx>
      <c:valAx>
        <c:axId val="20490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90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和歌山県　古座川町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2802</v>
      </c>
      <c r="AM8" s="49"/>
      <c r="AN8" s="49"/>
      <c r="AO8" s="49"/>
      <c r="AP8" s="49"/>
      <c r="AQ8" s="49"/>
      <c r="AR8" s="49"/>
      <c r="AS8" s="49"/>
      <c r="AT8" s="45">
        <f>データ!$S$6</f>
        <v>294.23</v>
      </c>
      <c r="AU8" s="45"/>
      <c r="AV8" s="45"/>
      <c r="AW8" s="45"/>
      <c r="AX8" s="45"/>
      <c r="AY8" s="45"/>
      <c r="AZ8" s="45"/>
      <c r="BA8" s="45"/>
      <c r="BB8" s="45">
        <f>データ!$T$6</f>
        <v>9.52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31.65</v>
      </c>
      <c r="Q10" s="45"/>
      <c r="R10" s="45"/>
      <c r="S10" s="45"/>
      <c r="T10" s="45"/>
      <c r="U10" s="45"/>
      <c r="V10" s="45"/>
      <c r="W10" s="49">
        <f>データ!$Q$6</f>
        <v>3150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881</v>
      </c>
      <c r="AM10" s="49"/>
      <c r="AN10" s="49"/>
      <c r="AO10" s="49"/>
      <c r="AP10" s="49"/>
      <c r="AQ10" s="49"/>
      <c r="AR10" s="49"/>
      <c r="AS10" s="49"/>
      <c r="AT10" s="45">
        <f>データ!$V$6</f>
        <v>2.87</v>
      </c>
      <c r="AU10" s="45"/>
      <c r="AV10" s="45"/>
      <c r="AW10" s="45"/>
      <c r="AX10" s="45"/>
      <c r="AY10" s="45"/>
      <c r="AZ10" s="45"/>
      <c r="BA10" s="45"/>
      <c r="BB10" s="45">
        <f>データ!$W$6</f>
        <v>306.97000000000003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CO9alRStUbl/OQd2CsXRNMGXnxcUOTowesqDpZ2oPLYYmPmEZWJkx16PUS5BJn5N7NKaA04RSiGMQpRjxT7aLg==" saltValue="2w6spqxxy0Yn7frIpvsXI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>
      <c r="A6" s="28" t="s">
        <v>107</v>
      </c>
      <c r="B6" s="33">
        <f>B7</f>
        <v>2017</v>
      </c>
      <c r="C6" s="33">
        <f t="shared" ref="C6:W6" si="3">C7</f>
        <v>304247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和歌山県　古座川町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31.65</v>
      </c>
      <c r="Q6" s="34">
        <f t="shared" si="3"/>
        <v>3150</v>
      </c>
      <c r="R6" s="34">
        <f t="shared" si="3"/>
        <v>2802</v>
      </c>
      <c r="S6" s="34">
        <f t="shared" si="3"/>
        <v>294.23</v>
      </c>
      <c r="T6" s="34">
        <f t="shared" si="3"/>
        <v>9.52</v>
      </c>
      <c r="U6" s="34">
        <f t="shared" si="3"/>
        <v>881</v>
      </c>
      <c r="V6" s="34">
        <f t="shared" si="3"/>
        <v>2.87</v>
      </c>
      <c r="W6" s="34">
        <f t="shared" si="3"/>
        <v>306.97000000000003</v>
      </c>
      <c r="X6" s="35">
        <f>IF(X7="",NA(),X7)</f>
        <v>89.88</v>
      </c>
      <c r="Y6" s="35">
        <f t="shared" ref="Y6:AG6" si="4">IF(Y7="",NA(),Y7)</f>
        <v>84.09</v>
      </c>
      <c r="Z6" s="35">
        <f t="shared" si="4"/>
        <v>70.790000000000006</v>
      </c>
      <c r="AA6" s="35">
        <f t="shared" si="4"/>
        <v>91.28</v>
      </c>
      <c r="AB6" s="35">
        <f t="shared" si="4"/>
        <v>99.27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208.02</v>
      </c>
      <c r="BF6" s="35">
        <f t="shared" ref="BF6:BN6" si="7">IF(BF7="",NA(),BF7)</f>
        <v>1124.1099999999999</v>
      </c>
      <c r="BG6" s="35">
        <f t="shared" si="7"/>
        <v>970.56</v>
      </c>
      <c r="BH6" s="35">
        <f t="shared" si="7"/>
        <v>1039.4000000000001</v>
      </c>
      <c r="BI6" s="35">
        <f t="shared" si="7"/>
        <v>1759.59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59.18</v>
      </c>
      <c r="BQ6" s="35">
        <f t="shared" ref="BQ6:BY6" si="8">IF(BQ7="",NA(),BQ7)</f>
        <v>64.42</v>
      </c>
      <c r="BR6" s="35">
        <f t="shared" si="8"/>
        <v>58</v>
      </c>
      <c r="BS6" s="35">
        <f t="shared" si="8"/>
        <v>60.15</v>
      </c>
      <c r="BT6" s="35">
        <f t="shared" si="8"/>
        <v>89.79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309.7</v>
      </c>
      <c r="CB6" s="35">
        <f t="shared" ref="CB6:CJ6" si="9">IF(CB7="",NA(),CB7)</f>
        <v>291.42</v>
      </c>
      <c r="CC6" s="35">
        <f t="shared" si="9"/>
        <v>322.97000000000003</v>
      </c>
      <c r="CD6" s="35">
        <f t="shared" si="9"/>
        <v>313.17</v>
      </c>
      <c r="CE6" s="35">
        <f t="shared" si="9"/>
        <v>211.19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78.5</v>
      </c>
      <c r="CM6" s="35">
        <f t="shared" ref="CM6:CU6" si="10">IF(CM7="",NA(),CM7)</f>
        <v>76.56</v>
      </c>
      <c r="CN6" s="35">
        <f t="shared" si="10"/>
        <v>80.31</v>
      </c>
      <c r="CO6" s="35">
        <f t="shared" si="10"/>
        <v>80.77</v>
      </c>
      <c r="CP6" s="35">
        <f t="shared" si="10"/>
        <v>76.12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80.87</v>
      </c>
      <c r="CX6" s="35">
        <f t="shared" ref="CX6:DF6" si="11">IF(CX7="",NA(),CX7)</f>
        <v>80.760000000000005</v>
      </c>
      <c r="CY6" s="35">
        <f t="shared" si="11"/>
        <v>77.33</v>
      </c>
      <c r="CZ6" s="35">
        <f t="shared" si="11"/>
        <v>74.64</v>
      </c>
      <c r="DA6" s="35">
        <f t="shared" si="11"/>
        <v>77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5">
        <f t="shared" ref="EE6:EM6" si="14">IF(EE7="",NA(),EE7)</f>
        <v>0.36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>
      <c r="A7" s="28"/>
      <c r="B7" s="37">
        <v>2017</v>
      </c>
      <c r="C7" s="37">
        <v>304247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31.65</v>
      </c>
      <c r="Q7" s="38">
        <v>3150</v>
      </c>
      <c r="R7" s="38">
        <v>2802</v>
      </c>
      <c r="S7" s="38">
        <v>294.23</v>
      </c>
      <c r="T7" s="38">
        <v>9.52</v>
      </c>
      <c r="U7" s="38">
        <v>881</v>
      </c>
      <c r="V7" s="38">
        <v>2.87</v>
      </c>
      <c r="W7" s="38">
        <v>306.97000000000003</v>
      </c>
      <c r="X7" s="38">
        <v>89.88</v>
      </c>
      <c r="Y7" s="38">
        <v>84.09</v>
      </c>
      <c r="Z7" s="38">
        <v>70.790000000000006</v>
      </c>
      <c r="AA7" s="38">
        <v>91.28</v>
      </c>
      <c r="AB7" s="38">
        <v>99.27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208.02</v>
      </c>
      <c r="BF7" s="38">
        <v>1124.1099999999999</v>
      </c>
      <c r="BG7" s="38">
        <v>970.56</v>
      </c>
      <c r="BH7" s="38">
        <v>1039.4000000000001</v>
      </c>
      <c r="BI7" s="38">
        <v>1759.59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59.18</v>
      </c>
      <c r="BQ7" s="38">
        <v>64.42</v>
      </c>
      <c r="BR7" s="38">
        <v>58</v>
      </c>
      <c r="BS7" s="38">
        <v>60.15</v>
      </c>
      <c r="BT7" s="38">
        <v>89.79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309.7</v>
      </c>
      <c r="CB7" s="38">
        <v>291.42</v>
      </c>
      <c r="CC7" s="38">
        <v>322.97000000000003</v>
      </c>
      <c r="CD7" s="38">
        <v>313.17</v>
      </c>
      <c r="CE7" s="38">
        <v>211.19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78.5</v>
      </c>
      <c r="CM7" s="38">
        <v>76.56</v>
      </c>
      <c r="CN7" s="38">
        <v>80.31</v>
      </c>
      <c r="CO7" s="38">
        <v>80.77</v>
      </c>
      <c r="CP7" s="38">
        <v>76.12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80.87</v>
      </c>
      <c r="CX7" s="38">
        <v>80.760000000000005</v>
      </c>
      <c r="CY7" s="38">
        <v>77.33</v>
      </c>
      <c r="CZ7" s="38">
        <v>74.64</v>
      </c>
      <c r="DA7" s="38">
        <v>77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0.36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PC303</dc:creator>
  <cp:lastModifiedBy>PC303</cp:lastModifiedBy>
  <cp:lastPrinted>2019-03-01T03:58:40Z</cp:lastPrinted>
  <dcterms:modified xsi:type="dcterms:W3CDTF">2019-03-01T04:26:40Z</dcterms:modified>
</cp:coreProperties>
</file>