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CACCD717-2914-485D-A0B6-B5B5AE563380}"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O39" i="10"/>
  <c r="BW39" i="10"/>
  <c r="BE39" i="10"/>
  <c r="AM39" i="10"/>
  <c r="U39" i="10"/>
  <c r="CO38" i="10"/>
  <c r="BW38" i="10"/>
  <c r="BE38" i="10"/>
  <c r="U38" i="10"/>
  <c r="BE37" i="10"/>
  <c r="BE36" i="10"/>
  <c r="BE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s="1"/>
  <c r="C39" i="10" s="1"/>
  <c r="C40" i="10" s="1"/>
  <c r="U34" i="10"/>
  <c r="U35" i="10" s="1"/>
  <c r="U36" i="10" s="1"/>
  <c r="U37" i="10" s="1"/>
  <c r="AM34" i="10" l="1"/>
  <c r="AM35" i="10" s="1"/>
  <c r="AM36" i="10" s="1"/>
  <c r="AM37" i="10" s="1"/>
  <c r="AM38" i="10" s="1"/>
  <c r="BW34" i="10" l="1"/>
  <c r="BW35" i="10" s="1"/>
  <c r="BW36" i="10" s="1"/>
  <c r="BW37" i="10" s="1"/>
  <c r="BE34" i="10"/>
  <c r="CO34" i="10" s="1"/>
  <c r="CO35" i="10" s="1"/>
  <c r="CO36" i="10" s="1"/>
  <c r="CO37" i="10" s="1"/>
</calcChain>
</file>

<file path=xl/sharedStrings.xml><?xml version="1.0" encoding="utf-8"?>
<sst xmlns="http://schemas.openxmlformats.org/spreadsheetml/2006/main" count="1083" uniqueCount="589">
  <si>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</si>
  <si>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</si>
  <si>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</si>
  <si>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</si>
  <si>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</si>
  <si>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</si>
  <si>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</si>
  <si>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</si>
  <si>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</si>
  <si>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</si>
  <si>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</si>
  <si>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</si>
  <si>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</si>
  <si>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</si>
  <si>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</si>
  <si>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</si>
  <si>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</si>
  <si>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</si>
  <si>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</si>
  <si>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</si>
  <si>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</si>
  <si>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</si>
  <si>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</si>
  <si>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</si>
  <si>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</si>
  <si>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</si>
  <si>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</si>
  <si>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</si>
  <si>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</si>
  <si>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</si>
  <si>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</si>
  <si>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</si>
  <si>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</si>
  <si>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</si>
  <si>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</si>
  <si>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</si>
  <si>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</si>
  <si>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</si>
  <si>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</si>
  <si>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</si>
  <si>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</si>
  <si>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</si>
  <si>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</si>
  <si>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</si>
  <si>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</si>
  <si>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</si>
  <si>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</si>
  <si>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</si>
  <si>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</si>
  <si>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</si>
  <si>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</si>
  <si>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</si>
  <si>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</si>
  <si>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</si>
  <si>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</si>
  <si>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</si>
  <si>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</si>
  <si>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</si>
  <si>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</si>
  <si>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</si>
  <si>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</si>
  <si>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</si>
  <si>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</si>
  <si>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</si>
  <si>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</si>
  <si>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</si>
  <si>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</si>
  <si>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</si>
  <si>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</si>
  <si>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</si>
  <si>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</si>
  <si>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</si>
  <si>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</si>
  <si>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</si>
  <si>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</si>
  <si>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</si>
  <si>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</si>
  <si>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</si>
  <si>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</si>
  <si>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</si>
  <si>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</si>
  <si>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</si>
  <si>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</si>
  <si>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</si>
  <si>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</si>
  <si>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</si>
  <si>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</si>
  <si>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</si>
  <si>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</si>
  <si>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</si>
  <si>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</si>
  <si>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</si>
  <si>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</si>
  <si>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</si>
  <si>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和歌山市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</si>
  <si>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</si>
  <si>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</si>
  <si>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</si>
  <si>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</si>
  <si>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</si>
  <si>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</si>
  <si>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</si>
  <si>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</si>
  <si>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</si>
  <si>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</si>
  <si>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</si>
  <si>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</si>
  <si>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</si>
  <si>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</si>
  <si>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</si>
  <si>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</si>
  <si>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</si>
  <si>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</si>
  <si>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</si>
  <si>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</si>
  <si>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</si>
  <si>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</si>
  <si>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</si>
  <si>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</si>
  <si>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</si>
  <si>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</si>
  <si>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</si>
  <si>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</si>
  <si>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</si>
  <si>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</si>
  <si>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</si>
  <si>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</si>
  <si>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</si>
  <si>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</si>
  <si>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</si>
  <si>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</si>
  <si>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</si>
  <si>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</si>
  <si>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</si>
  <si>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</si>
  <si>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</si>
  <si>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</si>
  <si>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</si>
  <si>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</si>
  <si>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</si>
  <si>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</si>
  <si>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</si>
  <si>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</si>
  <si>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</si>
  <si>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</si>
  <si>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</si>
  <si>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</si>
  <si>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</si>
  <si>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</si>
  <si>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</si>
  <si>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</si>
  <si>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</si>
  <si>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</si>
  <si>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</si>
  <si>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</si>
  <si>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</si>
  <si>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</si>
  <si>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</si>
  <si>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</si>
  <si>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</si>
  <si>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</si>
  <si>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</si>
  <si>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</si>
  <si>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</si>
  <si>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</si>
  <si>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</si>
  <si>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</si>
  <si>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</si>
  <si>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</si>
  <si>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</si>
  <si>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</si>
  <si>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</si>
  <si>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</si>
  <si>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</si>
  <si>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</si>
  <si>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</si>
  <si>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</si>
  <si>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</si>
  <si>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</si>
  <si>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</si>
  <si>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</si>
  <si>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</si>
  <si>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</si>
  <si>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</si>
  <si>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</si>
  <si>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</si>
  <si>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</si>
  <si>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</si>
  <si>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</si>
  <si>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</si>
  <si>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</si>
  <si>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</si>
  <si>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</si>
  <si>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</si>
  <si>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</si>
  <si>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</si>
  <si>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</si>
  <si>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</si>
  <si>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</si>
  <si>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</si>
  <si>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</si>
  <si>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</si>
  <si>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</si>
  <si>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和歌山県和歌山市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</si>
  <si>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</si>
  <si>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</si>
  <si>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</si>
  <si>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</si>
  <si>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</si>
  <si>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</si>
  <si>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</si>
  <si>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</si>
  <si>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</si>
  <si>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</si>
  <si>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</si>
  <si>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</si>
  <si>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</si>
  <si>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</si>
  <si>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</si>
  <si>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</si>
  <si>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</si>
  <si>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</si>
  <si>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</si>
  <si>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</si>
  <si>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</si>
  <si>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</si>
  <si>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</si>
  <si>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</si>
  <si>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</si>
  <si>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</si>
  <si>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</si>
  <si>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</si>
  <si>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</si>
  <si>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</si>
  <si>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</si>
  <si>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</si>
  <si>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</si>
  <si>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</si>
  <si>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</si>
  <si>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</si>
  <si>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</si>
  <si>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</si>
  <si>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</si>
  <si>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</si>
  <si>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</si>
  <si>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</si>
  <si>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</si>
  <si>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</si>
  <si>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</si>
  <si>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</si>
  <si>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</si>
  <si>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</si>
  <si>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</si>
  <si>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</si>
  <si>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</si>
  <si>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</si>
  <si>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</si>
  <si>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</si>
  <si>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</si>
  <si>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</si>
  <si>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</si>
  <si>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</si>
  <si>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</si>
  <si>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</si>
  <si>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</si>
  <si>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</si>
  <si>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</si>
  <si>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</si>
  <si>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</si>
  <si>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</si>
  <si>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</si>
  <si>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</si>
  <si>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</si>
  <si>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</si>
  <si>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</si>
  <si>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</si>
  <si>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</si>
  <si>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</si>
  <si>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</si>
  <si>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</si>
  <si>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</si>
  <si>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</si>
  <si>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</si>
  <si>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</si>
  <si>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</si>
  <si>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</si>
  <si>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</si>
  <si>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</si>
  <si>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</si>
  <si>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</si>
  <si>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</si>
  <si>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</si>
  <si>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</si>
  <si>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</si>
  <si>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</si>
  <si>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</si>
  <si>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</si>
  <si>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</si>
  <si>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</si>
  <si>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</si>
  <si>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</si>
  <si>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</si>
  <si>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</si>
  <si>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</si>
  <si>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</si>
  <si>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</si>
  <si>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</si>
  <si>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</si>
  <si>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</si>
  <si>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</si>
  <si>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</si>
  <si>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</si>
  <si>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</si>
  <si>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</si>
  <si>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</si>
  <si>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</si>
  <si>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</si>
  <si>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</si>
  <si>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</si>
  <si>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</si>
  <si>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</si>
  <si>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</si>
  <si>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</si>
  <si>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</si>
  <si>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</si>
  <si>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</si>
  <si>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</si>
  <si>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</si>
  <si>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</si>
  <si>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</si>
  <si>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</si>
  <si>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</si>
  <si>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</si>
  <si>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</si>
  <si>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</si>
  <si>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</si>
  <si>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</si>
  <si>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</si>
  <si>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</si>
  <si>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</si>
  <si>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</si>
  <si>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</si>
  <si>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</si>
  <si>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</si>
  <si>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</si>
  <si>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</si>
  <si>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</si>
  <si>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</si>
  <si>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</si>
  <si>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</si>
  <si>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</si>
  <si>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</si>
  <si>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</si>
  <si>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</si>
  <si>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和歌山県和歌山市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</si>
  <si>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</si>
  <si>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</si>
  <si>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</si>
  <si>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</si>
  <si>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</si>
  <si>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</si>
  <si>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</si>
  <si>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</si>
  <si>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</si>
  <si>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</si>
  <si>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</si>
  <si>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</si>
  <si>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</si>
  <si>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</si>
  <si>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</si>
  <si>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</si>
  <si>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</si>
  <si>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</si>
  <si>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</si>
  <si>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</si>
  <si>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</si>
  <si>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住宅改修資金貸付事業特別会計</t>
    <phoneticPr fontId="5"/>
  </si>
  <si>
    <t>住宅新築資金貸付事業特別会計</t>
    <phoneticPr fontId="5"/>
  </si>
  <si>
    <t>宅地取得資金貸付事業特別会計</t>
    <phoneticPr fontId="5"/>
  </si>
  <si>
    <t>母子父子寡婦福祉資金貸付事業特別会計</t>
    <phoneticPr fontId="5"/>
  </si>
  <si>
    <t>直轄事業用地先行取得事業特別会計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</si>
  <si>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</si>
  <si>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</si>
  <si>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</si>
  <si>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</si>
  <si>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</si>
  <si>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</si>
  <si>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</si>
  <si>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</si>
  <si>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</si>
  <si>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</si>
  <si>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</si>
  <si>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</si>
  <si>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</si>
  <si>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</si>
  <si>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</si>
  <si>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</si>
  <si>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駐車場管理事業特別会計</t>
    <phoneticPr fontId="5"/>
  </si>
  <si>
    <t>水道事業会計</t>
    <phoneticPr fontId="5"/>
  </si>
  <si>
    <t>法適用企業</t>
    <phoneticPr fontId="5"/>
  </si>
  <si>
    <t>工業用水道事業会計</t>
    <phoneticPr fontId="5"/>
  </si>
  <si>
    <t>公共下水道事業会計</t>
    <phoneticPr fontId="5"/>
  </si>
  <si>
    <t>農業集落排水事業会計</t>
    <phoneticPr fontId="5"/>
  </si>
  <si>
    <t>漁業集落排水事業会計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</si>
  <si>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</si>
  <si>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</si>
  <si>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</si>
  <si>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</si>
  <si>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</si>
  <si>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</si>
  <si>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</si>
  <si>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</si>
  <si>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</si>
  <si>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</si>
  <si>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</si>
  <si>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</si>
  <si>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</si>
  <si>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</si>
  <si>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</si>
  <si>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</si>
  <si>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</si>
  <si>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</si>
  <si>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</si>
  <si>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</si>
  <si>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</si>
  <si>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</si>
  <si>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</si>
  <si>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</si>
  <si>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</si>
  <si>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</si>
  <si>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</si>
  <si>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</si>
  <si>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</si>
  <si>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</si>
  <si>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</si>
  <si>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</si>
  <si>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</si>
  <si>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</si>
  <si>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</si>
  <si>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</si>
  <si>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</si>
  <si>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</si>
  <si>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</si>
  <si>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</si>
  <si>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</si>
  <si>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</si>
  <si>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</si>
  <si>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</si>
  <si>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</si>
  <si>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</si>
  <si>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</si>
  <si>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</si>
  <si>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</si>
  <si>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</si>
  <si>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</si>
  <si>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</si>
  <si>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</si>
  <si>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</si>
  <si>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</si>
  <si>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</si>
  <si>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</si>
  <si>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</si>
  <si>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</si>
  <si>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</si>
  <si>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</si>
  <si>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</si>
  <si>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</si>
  <si>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</si>
  <si>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</si>
  <si>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</si>
  <si>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</si>
  <si>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</si>
  <si>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</si>
  <si>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</si>
  <si>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</si>
  <si>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</si>
  <si>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</si>
  <si>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</si>
  <si>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</si>
  <si>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</si>
  <si>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</si>
  <si>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</si>
  <si>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</si>
  <si>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</si>
  <si>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</si>
  <si>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</si>
  <si>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</si>
  <si>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</si>
  <si>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</si>
  <si>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</si>
  <si>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</si>
  <si>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</si>
  <si>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</si>
  <si>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</si>
  <si>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</si>
  <si>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</si>
  <si>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</si>
  <si>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</si>
  <si>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</si>
  <si>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</si>
  <si>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</si>
  <si>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</si>
  <si>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</si>
  <si>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</si>
  <si>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</si>
  <si>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</si>
  <si>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</si>
  <si>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</si>
  <si>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</si>
  <si>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</si>
  <si>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</si>
  <si>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</si>
  <si>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</si>
  <si>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</si>
  <si>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</si>
  <si>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</si>
  <si>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</si>
  <si>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</si>
  <si>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</si>
  <si>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</si>
  <si>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</si>
  <si>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</si>
  <si>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</si>
  <si>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</si>
  <si>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</si>
  <si>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</si>
  <si>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</si>
  <si>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</si>
  <si>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</si>
  <si>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</si>
  <si>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</si>
  <si>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</si>
  <si>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</si>
  <si>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</si>
  <si>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</si>
  <si>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</si>
  <si>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</si>
  <si>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</si>
  <si>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</si>
  <si>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</si>
  <si>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</si>
  <si>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駐車場管理事業特別会計</t>
  </si>
  <si>
    <t>▲ 1.93</t>
  </si>
  <si>
    <t>▲ 1.80</t>
  </si>
  <si>
    <t>▲ 1.75</t>
  </si>
  <si>
    <t>▲ 1.64</t>
  </si>
  <si>
    <t>▲ 1.57</t>
  </si>
  <si>
    <t>住宅新築資金貸付事業特別会計</t>
  </si>
  <si>
    <t>▲ 0.75</t>
  </si>
  <si>
    <t>▲ 0.70</t>
  </si>
  <si>
    <t>▲ 0.67</t>
  </si>
  <si>
    <t>▲ 0.63</t>
  </si>
  <si>
    <t>宅地取得資金貸付事業特別会計</t>
  </si>
  <si>
    <t>▲ 0.31</t>
  </si>
  <si>
    <t>▲ 0.29</t>
  </si>
  <si>
    <t>▲ 0.28</t>
  </si>
  <si>
    <t>▲ 0.27</t>
  </si>
  <si>
    <t>▲ 0.25</t>
  </si>
  <si>
    <t>住宅改修資金貸付事業特別会計</t>
  </si>
  <si>
    <t>▲ 0.04</t>
  </si>
  <si>
    <t>▲ 0.03</t>
  </si>
  <si>
    <t>▲ 0.02</t>
  </si>
  <si>
    <t>工業用水道事業会計</t>
  </si>
  <si>
    <t>一般会計</t>
  </si>
  <si>
    <t>国民健康保険事業特別会計</t>
  </si>
  <si>
    <t>水道事業会計</t>
  </si>
  <si>
    <t>その他会計（赤字）</t>
  </si>
  <si>
    <t>▲ 0.45</t>
  </si>
  <si>
    <t>その他会計（黒字）</t>
  </si>
  <si>
    <t>R02</t>
    <phoneticPr fontId="5"/>
  </si>
  <si>
    <t>R03</t>
    <phoneticPr fontId="5"/>
  </si>
  <si>
    <t>R04</t>
    <phoneticPr fontId="5"/>
  </si>
  <si>
    <t>R05</t>
    <phoneticPr fontId="5"/>
  </si>
  <si>
    <t>R06</t>
    <phoneticPr fontId="5"/>
  </si>
  <si>
    <t>和歌山地方税回収機構</t>
    <rPh sb="0" eb="6">
      <t>ワカヤマチホウゼイ</t>
    </rPh>
    <rPh sb="6" eb="10">
      <t>カイシュウキコウ</t>
    </rPh>
    <phoneticPr fontId="2"/>
  </si>
  <si>
    <t>和歌山県住宅新築資金等貸付金回収管理組合</t>
    <rPh sb="0" eb="4">
      <t>ワカヤマケン</t>
    </rPh>
    <rPh sb="4" eb="10">
      <t>ジュウタクシンチクシキン</t>
    </rPh>
    <rPh sb="10" eb="11">
      <t>トウ</t>
    </rPh>
    <rPh sb="11" eb="13">
      <t>カシツケ</t>
    </rPh>
    <rPh sb="13" eb="14">
      <t>キン</t>
    </rPh>
    <rPh sb="14" eb="20">
      <t>カイシュウカンリクミアイ</t>
    </rPh>
    <phoneticPr fontId="2"/>
  </si>
  <si>
    <t>和歌山県後期高齢者医療広域連合</t>
    <rPh sb="0" eb="2">
      <t>ワカ</t>
    </rPh>
    <rPh sb="2" eb="4">
      <t>ヤマケン</t>
    </rPh>
    <rPh sb="4" eb="6">
      <t>コウキ</t>
    </rPh>
    <rPh sb="6" eb="15">
      <t>コウレイシャイリョウコウイキレンゴウ</t>
    </rPh>
    <phoneticPr fontId="2"/>
  </si>
  <si>
    <t>和歌山県後期高齢者医療広域連合（特別会計）</t>
    <rPh sb="0" eb="4">
      <t>ワカヤマケン</t>
    </rPh>
    <rPh sb="4" eb="9">
      <t>コウキコウレイシャ</t>
    </rPh>
    <rPh sb="9" eb="15">
      <t>イリョウコウイキレンゴウ</t>
    </rPh>
    <rPh sb="16" eb="20">
      <t>トクベツカイケイ</t>
    </rPh>
    <phoneticPr fontId="2"/>
  </si>
  <si>
    <t>-</t>
    <phoneticPr fontId="2"/>
  </si>
  <si>
    <t>和歌山市清掃株式会社</t>
    <rPh sb="0" eb="4">
      <t>ワカヤマシ</t>
    </rPh>
    <rPh sb="4" eb="10">
      <t>セイソウカブシキカイシャ</t>
    </rPh>
    <phoneticPr fontId="2"/>
  </si>
  <si>
    <t>公益財団法人和歌山市文化スポーツ振興財団</t>
    <rPh sb="0" eb="2">
      <t>コウエキ</t>
    </rPh>
    <rPh sb="2" eb="4">
      <t>ザイダン</t>
    </rPh>
    <rPh sb="4" eb="6">
      <t>ホウジン</t>
    </rPh>
    <rPh sb="6" eb="9">
      <t>ワカヤマ</t>
    </rPh>
    <rPh sb="9" eb="10">
      <t>シ</t>
    </rPh>
    <rPh sb="10" eb="12">
      <t>ブンカ</t>
    </rPh>
    <rPh sb="16" eb="18">
      <t>シンコウ</t>
    </rPh>
    <rPh sb="18" eb="20">
      <t>ザイダン</t>
    </rPh>
    <phoneticPr fontId="2"/>
  </si>
  <si>
    <t>公益財団法人和歌山市中小企業勤労者福祉サービスセンター</t>
    <rPh sb="0" eb="4">
      <t>コウエキザイダン</t>
    </rPh>
    <rPh sb="4" eb="6">
      <t>ホウジン</t>
    </rPh>
    <rPh sb="6" eb="10">
      <t>ワカヤマシ</t>
    </rPh>
    <rPh sb="10" eb="14">
      <t>チュウショウキギョウ</t>
    </rPh>
    <rPh sb="14" eb="19">
      <t>キンロウシャフクシ</t>
    </rPh>
    <phoneticPr fontId="2"/>
  </si>
  <si>
    <t>株式会社ぶらくり</t>
    <rPh sb="0" eb="4">
      <t>カブシキカイシャ</t>
    </rPh>
    <phoneticPr fontId="2"/>
  </si>
  <si>
    <t>未来のまちづくり基金</t>
    <phoneticPr fontId="2"/>
  </si>
  <si>
    <t>地球温暖化対策基金</t>
    <phoneticPr fontId="2"/>
  </si>
  <si>
    <t>教育施設整備基金</t>
    <phoneticPr fontId="2"/>
  </si>
  <si>
    <t>塚本治雄基金</t>
    <phoneticPr fontId="2"/>
  </si>
  <si>
    <t>和歌山市退職手当基金</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</si>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</sst>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B467-44A9-A8F9-3F1A224DBF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49746</c:v>
                </c:pt>
                <c:pt idx="1">
                  <c:v>51696</c:v>
                </c:pt>
                <c:pt idx="2">
                  <c:v>26070</c:v>
                </c:pt>
                <c:pt idx="3">
                  <c:v>26688</c:v>
                </c:pt>
                <c:pt idx="4">
                  <c:v>39264</c:v>
                </c:pt>
              </c:numCache>
            </c:numRef>
          </c:val>
          <c:smooth val="0"/>
          <c:extLst>
            <c:ext xmlns:c16="http://schemas.microsoft.com/office/drawing/2014/chart" uri="{C3380CC4-5D6E-409C-BE32-E72D297353CC}">
              <c16:uniqueId val="{00000001-B467-44A9-A8F9-3F1A224DBF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1.76</c:v>
                </c:pt>
                <c:pt idx="1">
                  <c:v>2.86</c:v>
                </c:pt>
                <c:pt idx="2">
                  <c:v>1.88</c:v>
                </c:pt>
                <c:pt idx="3">
                  <c:v>2.57</c:v>
                </c:pt>
                <c:pt idx="4">
                  <c:v>3</c:v>
                </c:pt>
              </c:numCache>
            </c:numRef>
          </c:val>
          <c:extLst>
            <c:ext xmlns:c16="http://schemas.microsoft.com/office/drawing/2014/chart" uri="{C3380CC4-5D6E-409C-BE32-E72D297353CC}">
              <c16:uniqueId val="{00000000-2501-4855-8025-69E509B29E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6.6</c:v>
                </c:pt>
                <c:pt idx="1">
                  <c:v>10.91</c:v>
                </c:pt>
                <c:pt idx="2">
                  <c:v>14.98</c:v>
                </c:pt>
                <c:pt idx="3">
                  <c:v>16.68</c:v>
                </c:pt>
                <c:pt idx="4">
                  <c:v>18.68</c:v>
                </c:pt>
              </c:numCache>
            </c:numRef>
          </c:val>
          <c:extLst>
            <c:ext xmlns:c16="http://schemas.microsoft.com/office/drawing/2014/chart" uri="{C3380CC4-5D6E-409C-BE32-E72D297353CC}">
              <c16:uniqueId val="{00000001-2501-4855-8025-69E509B29E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2.09</c:v>
                </c:pt>
                <c:pt idx="1">
                  <c:v>5.77</c:v>
                </c:pt>
                <c:pt idx="2">
                  <c:v>2.8</c:v>
                </c:pt>
                <c:pt idx="3">
                  <c:v>2.66</c:v>
                </c:pt>
                <c:pt idx="4">
                  <c:v>2.84</c:v>
                </c:pt>
              </c:numCache>
            </c:numRef>
          </c:val>
          <c:smooth val="0"/>
          <c:extLst>
            <c:ext xmlns:c16="http://schemas.microsoft.com/office/drawing/2014/chart" uri="{C3380CC4-5D6E-409C-BE32-E72D297353CC}">
              <c16:uniqueId val="{00000002-2501-4855-8025-69E509B29E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1.06</c:v>
                </c:pt>
                <c:pt idx="2">
                  <c:v>#N/A</c:v>
                </c:pt>
                <c:pt idx="3">
                  <c:v>0.98</c:v>
                </c:pt>
                <c:pt idx="4">
                  <c:v>#N/A</c:v>
                </c:pt>
                <c:pt idx="5">
                  <c:v>1.0900000000000001</c:v>
                </c:pt>
                <c:pt idx="6">
                  <c:v>#N/A</c:v>
                </c:pt>
                <c:pt idx="7">
                  <c:v>0.69</c:v>
                </c:pt>
                <c:pt idx="8">
                  <c:v>#N/A</c:v>
                </c:pt>
                <c:pt idx="9">
                  <c:v>1.07</c:v>
                </c:pt>
              </c:numCache>
            </c:numRef>
          </c:val>
          <c:extLst>
            <c:ext xmlns:c16="http://schemas.microsoft.com/office/drawing/2014/chart" uri="{C3380CC4-5D6E-409C-BE32-E72D297353CC}">
              <c16:uniqueId val="{00000000-39A5-4A61-8E17-DE44A9132B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0.45</c:v>
                </c:pt>
                <c:pt idx="5">
                  <c:v>#N/A</c:v>
                </c:pt>
                <c:pt idx="6">
                  <c:v>0</c:v>
                </c:pt>
                <c:pt idx="7">
                  <c:v>0</c:v>
                </c:pt>
                <c:pt idx="8">
                  <c:v>0</c:v>
                </c:pt>
                <c:pt idx="9">
                  <c:v>0</c:v>
                </c:pt>
              </c:numCache>
            </c:numRef>
          </c:val>
          <c:extLst>
            <c:ext xmlns:c16="http://schemas.microsoft.com/office/drawing/2014/chart" uri="{C3380CC4-5D6E-409C-BE32-E72D297353CC}">
              <c16:uniqueId val="{00000001-39A5-4A61-8E17-DE44A9132B63}"/>
            </c:ext>
          </c:extLst>
        </c:ser>
        <c:ser>
          <c:idx val="2"/>
          <c:order val="2"/>
          <c:tx>
            <c:strRef>
              <c:f>データシート!$A$29</c:f>
              <c:strCache>
                <c:ptCount val="1"/>
                <c:pt idx="0">
                  <c:v>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4.62</c:v>
                </c:pt>
                <c:pt idx="2">
                  <c:v>#N/A</c:v>
                </c:pt>
                <c:pt idx="3">
                  <c:v>3.35</c:v>
                </c:pt>
                <c:pt idx="4">
                  <c:v>#N/A</c:v>
                </c:pt>
                <c:pt idx="5">
                  <c:v>2.79</c:v>
                </c:pt>
                <c:pt idx="6">
                  <c:v>#N/A</c:v>
                </c:pt>
                <c:pt idx="7">
                  <c:v>2.2799999999999998</c:v>
                </c:pt>
                <c:pt idx="8">
                  <c:v>#N/A</c:v>
                </c:pt>
                <c:pt idx="9">
                  <c:v>1.71</c:v>
                </c:pt>
              </c:numCache>
            </c:numRef>
          </c:val>
          <c:extLst>
            <c:ext xmlns:c16="http://schemas.microsoft.com/office/drawing/2014/chart" uri="{C3380CC4-5D6E-409C-BE32-E72D297353CC}">
              <c16:uniqueId val="{00000002-39A5-4A61-8E17-DE44A9132B6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4.4400000000000004</c:v>
                </c:pt>
                <c:pt idx="2">
                  <c:v>#N/A</c:v>
                </c:pt>
                <c:pt idx="3">
                  <c:v>4.1399999999999997</c:v>
                </c:pt>
                <c:pt idx="4">
                  <c:v>#N/A</c:v>
                </c:pt>
                <c:pt idx="5">
                  <c:v>3.3</c:v>
                </c:pt>
                <c:pt idx="6">
                  <c:v>#N/A</c:v>
                </c:pt>
                <c:pt idx="7">
                  <c:v>2.4</c:v>
                </c:pt>
                <c:pt idx="8">
                  <c:v>#N/A</c:v>
                </c:pt>
                <c:pt idx="9">
                  <c:v>2.0499999999999998</c:v>
                </c:pt>
              </c:numCache>
            </c:numRef>
          </c:val>
          <c:extLst>
            <c:ext xmlns:c16="http://schemas.microsoft.com/office/drawing/2014/chart" uri="{C3380CC4-5D6E-409C-BE32-E72D297353CC}">
              <c16:uniqueId val="{00000003-39A5-4A61-8E17-DE44A9132B63}"/>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2.83</c:v>
                </c:pt>
                <c:pt idx="2">
                  <c:v>#N/A</c:v>
                </c:pt>
                <c:pt idx="3">
                  <c:v>3.83</c:v>
                </c:pt>
                <c:pt idx="4">
                  <c:v>#N/A</c:v>
                </c:pt>
                <c:pt idx="5">
                  <c:v>2.81</c:v>
                </c:pt>
                <c:pt idx="6">
                  <c:v>#N/A</c:v>
                </c:pt>
                <c:pt idx="7">
                  <c:v>3.5</c:v>
                </c:pt>
                <c:pt idx="8">
                  <c:v>#N/A</c:v>
                </c:pt>
                <c:pt idx="9">
                  <c:v>3.9</c:v>
                </c:pt>
              </c:numCache>
            </c:numRef>
          </c:val>
          <c:extLst>
            <c:ext xmlns:c16="http://schemas.microsoft.com/office/drawing/2014/chart" uri="{C3380CC4-5D6E-409C-BE32-E72D297353CC}">
              <c16:uniqueId val="{00000004-39A5-4A61-8E17-DE44A9132B63}"/>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5.55</c:v>
                </c:pt>
                <c:pt idx="2">
                  <c:v>#N/A</c:v>
                </c:pt>
                <c:pt idx="3">
                  <c:v>4.88</c:v>
                </c:pt>
                <c:pt idx="4">
                  <c:v>#N/A</c:v>
                </c:pt>
                <c:pt idx="5">
                  <c:v>5.88</c:v>
                </c:pt>
                <c:pt idx="6">
                  <c:v>#N/A</c:v>
                </c:pt>
                <c:pt idx="7">
                  <c:v>5.55</c:v>
                </c:pt>
                <c:pt idx="8">
                  <c:v>#N/A</c:v>
                </c:pt>
                <c:pt idx="9">
                  <c:v>6.3</c:v>
                </c:pt>
              </c:numCache>
            </c:numRef>
          </c:val>
          <c:extLst>
            <c:ext xmlns:c16="http://schemas.microsoft.com/office/drawing/2014/chart" uri="{C3380CC4-5D6E-409C-BE32-E72D297353CC}">
              <c16:uniqueId val="{00000005-39A5-4A61-8E17-DE44A9132B63}"/>
            </c:ext>
          </c:extLst>
        </c:ser>
        <c:ser>
          <c:idx val="6"/>
          <c:order val="6"/>
          <c:tx>
            <c:strRef>
              <c:f>データシート!$A$33</c:f>
              <c:strCache>
                <c:ptCount val="1"/>
                <c:pt idx="0">
                  <c:v>住宅改修資金貸付事業特別会計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0.04</c:v>
                </c:pt>
                <c:pt idx="1">
                  <c:v>#N/A</c:v>
                </c:pt>
                <c:pt idx="2">
                  <c:v>0.04</c:v>
                </c:pt>
                <c:pt idx="3">
                  <c:v>#N/A</c:v>
                </c:pt>
                <c:pt idx="4">
                  <c:v>0.03</c:v>
                </c:pt>
                <c:pt idx="5">
                  <c:v>#N/A</c:v>
                </c:pt>
                <c:pt idx="6">
                  <c:v>0.03</c:v>
                </c:pt>
                <c:pt idx="7">
                  <c:v>#N/A</c:v>
                </c:pt>
                <c:pt idx="8">
                  <c:v>0.02</c:v>
                </c:pt>
                <c:pt idx="9">
                  <c:v>#N/A</c:v>
                </c:pt>
              </c:numCache>
            </c:numRef>
          </c:val>
          <c:extLst>
            <c:ext xmlns:c16="http://schemas.microsoft.com/office/drawing/2014/chart" uri="{C3380CC4-5D6E-409C-BE32-E72D297353CC}">
              <c16:uniqueId val="{00000006-39A5-4A61-8E17-DE44A9132B63}"/>
            </c:ext>
          </c:extLst>
        </c:ser>
        <c:ser>
          <c:idx val="7"/>
          <c:order val="7"/>
          <c:tx>
            <c:strRef>
              <c:f>データシート!$A$34</c:f>
              <c:strCache>
                <c:ptCount val="1"/>
                <c:pt idx="0">
                  <c:v>宅地取得資金貸付事業特別会計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0.31</c:v>
                </c:pt>
                <c:pt idx="1">
                  <c:v>#N/A</c:v>
                </c:pt>
                <c:pt idx="2">
                  <c:v>0.28999999999999998</c:v>
                </c:pt>
                <c:pt idx="3">
                  <c:v>#N/A</c:v>
                </c:pt>
                <c:pt idx="4">
                  <c:v>0.28000000000000003</c:v>
                </c:pt>
                <c:pt idx="5">
                  <c:v>#N/A</c:v>
                </c:pt>
                <c:pt idx="6">
                  <c:v>0.27</c:v>
                </c:pt>
                <c:pt idx="7">
                  <c:v>#N/A</c:v>
                </c:pt>
                <c:pt idx="8">
                  <c:v>0.25</c:v>
                </c:pt>
                <c:pt idx="9">
                  <c:v>#N/A</c:v>
                </c:pt>
              </c:numCache>
            </c:numRef>
          </c:val>
          <c:extLst>
            <c:ext xmlns:c16="http://schemas.microsoft.com/office/drawing/2014/chart" uri="{C3380CC4-5D6E-409C-BE32-E72D297353CC}">
              <c16:uniqueId val="{00000007-39A5-4A61-8E17-DE44A9132B63}"/>
            </c:ext>
          </c:extLst>
        </c:ser>
        <c:ser>
          <c:idx val="8"/>
          <c:order val="8"/>
          <c:tx>
            <c:strRef>
              <c:f>データシート!$A$35</c:f>
              <c:strCache>
                <c:ptCount val="1"/>
                <c:pt idx="0">
                  <c:v>住宅新築資金貸付事業特別会計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0.75</c:v>
                </c:pt>
                <c:pt idx="1">
                  <c:v>#N/A</c:v>
                </c:pt>
                <c:pt idx="2">
                  <c:v>0.7</c:v>
                </c:pt>
                <c:pt idx="3">
                  <c:v>#N/A</c:v>
                </c:pt>
                <c:pt idx="4">
                  <c:v>0.7</c:v>
                </c:pt>
                <c:pt idx="5">
                  <c:v>#N/A</c:v>
                </c:pt>
                <c:pt idx="6">
                  <c:v>0.67</c:v>
                </c:pt>
                <c:pt idx="7">
                  <c:v>#N/A</c:v>
                </c:pt>
                <c:pt idx="8">
                  <c:v>0.63</c:v>
                </c:pt>
                <c:pt idx="9">
                  <c:v>#N/A</c:v>
                </c:pt>
              </c:numCache>
            </c:numRef>
          </c:val>
          <c:extLst>
            <c:ext xmlns:c16="http://schemas.microsoft.com/office/drawing/2014/chart" uri="{C3380CC4-5D6E-409C-BE32-E72D297353CC}">
              <c16:uniqueId val="{00000008-39A5-4A61-8E17-DE44A9132B63}"/>
            </c:ext>
          </c:extLst>
        </c:ser>
        <c:ser>
          <c:idx val="9"/>
          <c:order val="9"/>
          <c:tx>
            <c:strRef>
              <c:f>データシート!$A$36</c:f>
              <c:strCache>
                <c:ptCount val="1"/>
                <c:pt idx="0">
                  <c:v>駐車場管理事業特別会計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1.93</c:v>
                </c:pt>
                <c:pt idx="1">
                  <c:v>#N/A</c:v>
                </c:pt>
                <c:pt idx="2">
                  <c:v>1.8</c:v>
                </c:pt>
                <c:pt idx="3">
                  <c:v>#N/A</c:v>
                </c:pt>
                <c:pt idx="4">
                  <c:v>1.75</c:v>
                </c:pt>
                <c:pt idx="5">
                  <c:v>#N/A</c:v>
                </c:pt>
                <c:pt idx="6">
                  <c:v>1.64</c:v>
                </c:pt>
                <c:pt idx="7">
                  <c:v>#N/A</c:v>
                </c:pt>
                <c:pt idx="8">
                  <c:v>1.57</c:v>
                </c:pt>
                <c:pt idx="9">
                  <c:v>#N/A</c:v>
                </c:pt>
              </c:numCache>
            </c:numRef>
          </c:val>
          <c:extLst>
            <c:ext xmlns:c16="http://schemas.microsoft.com/office/drawing/2014/chart" uri="{C3380CC4-5D6E-409C-BE32-E72D297353CC}">
              <c16:uniqueId val="{00000009-39A5-4A61-8E17-DE44A9132B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14293</c:v>
                </c:pt>
                <c:pt idx="5">
                  <c:v>14544</c:v>
                </c:pt>
                <c:pt idx="8">
                  <c:v>15002</c:v>
                </c:pt>
                <c:pt idx="11">
                  <c:v>15161</c:v>
                </c:pt>
                <c:pt idx="14">
                  <c:v>15543</c:v>
                </c:pt>
              </c:numCache>
            </c:numRef>
          </c:val>
          <c:extLst>
            <c:ext xmlns:c16="http://schemas.microsoft.com/office/drawing/2014/chart" uri="{C3380CC4-5D6E-409C-BE32-E72D297353CC}">
              <c16:uniqueId val="{00000000-CBFF-4AE6-80B4-87D2177C38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FF-4AE6-80B4-87D2177C38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CBFF-4AE6-80B4-87D2177C38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FF-4AE6-80B4-87D2177C38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5623</c:v>
                </c:pt>
                <c:pt idx="3">
                  <c:v>5469</c:v>
                </c:pt>
                <c:pt idx="6">
                  <c:v>5597</c:v>
                </c:pt>
                <c:pt idx="9">
                  <c:v>5578</c:v>
                </c:pt>
                <c:pt idx="12">
                  <c:v>5589</c:v>
                </c:pt>
              </c:numCache>
            </c:numRef>
          </c:val>
          <c:extLst>
            <c:ext xmlns:c16="http://schemas.microsoft.com/office/drawing/2014/chart" uri="{C3380CC4-5D6E-409C-BE32-E72D297353CC}">
              <c16:uniqueId val="{00000004-CBFF-4AE6-80B4-87D2177C38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FF-4AE6-80B4-87D2177C38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FF-4AE6-80B4-87D2177C38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15476</c:v>
                </c:pt>
                <c:pt idx="3">
                  <c:v>15602</c:v>
                </c:pt>
                <c:pt idx="6">
                  <c:v>16467</c:v>
                </c:pt>
                <c:pt idx="9">
                  <c:v>16891</c:v>
                </c:pt>
                <c:pt idx="12">
                  <c:v>17166</c:v>
                </c:pt>
              </c:numCache>
            </c:numRef>
          </c:val>
          <c:extLst>
            <c:ext xmlns:c16="http://schemas.microsoft.com/office/drawing/2014/chart" uri="{C3380CC4-5D6E-409C-BE32-E72D297353CC}">
              <c16:uniqueId val="{00000007-CBFF-4AE6-80B4-87D2177C38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6807</c:v>
                </c:pt>
                <c:pt idx="2">
                  <c:v>#N/A</c:v>
                </c:pt>
                <c:pt idx="3">
                  <c:v>#N/A</c:v>
                </c:pt>
                <c:pt idx="4">
                  <c:v>6527</c:v>
                </c:pt>
                <c:pt idx="5">
                  <c:v>#N/A</c:v>
                </c:pt>
                <c:pt idx="6">
                  <c:v>#N/A</c:v>
                </c:pt>
                <c:pt idx="7">
                  <c:v>7062</c:v>
                </c:pt>
                <c:pt idx="8">
                  <c:v>#N/A</c:v>
                </c:pt>
                <c:pt idx="9">
                  <c:v>#N/A</c:v>
                </c:pt>
                <c:pt idx="10">
                  <c:v>7308</c:v>
                </c:pt>
                <c:pt idx="11">
                  <c:v>#N/A</c:v>
                </c:pt>
                <c:pt idx="12">
                  <c:v>#N/A</c:v>
                </c:pt>
                <c:pt idx="13">
                  <c:v>7212</c:v>
                </c:pt>
                <c:pt idx="14">
                  <c:v>#N/A</c:v>
                </c:pt>
              </c:numCache>
            </c:numRef>
          </c:val>
          <c:smooth val="0"/>
          <c:extLst>
            <c:ext xmlns:c16="http://schemas.microsoft.com/office/drawing/2014/chart" uri="{C3380CC4-5D6E-409C-BE32-E72D297353CC}">
              <c16:uniqueId val="{00000008-CBFF-4AE6-80B4-87D2177C38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151578</c:v>
                </c:pt>
                <c:pt idx="5">
                  <c:v>151383</c:v>
                </c:pt>
                <c:pt idx="8">
                  <c:v>146833</c:v>
                </c:pt>
                <c:pt idx="11">
                  <c:v>142511</c:v>
                </c:pt>
                <c:pt idx="14">
                  <c:v>136096</c:v>
                </c:pt>
              </c:numCache>
            </c:numRef>
          </c:val>
          <c:extLst>
            <c:ext xmlns:c16="http://schemas.microsoft.com/office/drawing/2014/chart" uri="{C3380CC4-5D6E-409C-BE32-E72D297353CC}">
              <c16:uniqueId val="{00000000-D81D-467D-B9D0-465E86F91D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41704</c:v>
                </c:pt>
                <c:pt idx="5">
                  <c:v>42384</c:v>
                </c:pt>
                <c:pt idx="8">
                  <c:v>42533</c:v>
                </c:pt>
                <c:pt idx="11">
                  <c:v>40547</c:v>
                </c:pt>
                <c:pt idx="14">
                  <c:v>37981</c:v>
                </c:pt>
              </c:numCache>
            </c:numRef>
          </c:val>
          <c:extLst>
            <c:ext xmlns:c16="http://schemas.microsoft.com/office/drawing/2014/chart" uri="{C3380CC4-5D6E-409C-BE32-E72D297353CC}">
              <c16:uniqueId val="{00000001-D81D-467D-B9D0-465E86F91D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11021</c:v>
                </c:pt>
                <c:pt idx="5">
                  <c:v>17080</c:v>
                </c:pt>
                <c:pt idx="8">
                  <c:v>20949</c:v>
                </c:pt>
                <c:pt idx="11">
                  <c:v>23404</c:v>
                </c:pt>
                <c:pt idx="14">
                  <c:v>26645</c:v>
                </c:pt>
              </c:numCache>
            </c:numRef>
          </c:val>
          <c:extLst>
            <c:ext xmlns:c16="http://schemas.microsoft.com/office/drawing/2014/chart" uri="{C3380CC4-5D6E-409C-BE32-E72D297353CC}">
              <c16:uniqueId val="{00000002-D81D-467D-B9D0-465E86F91D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1D-467D-B9D0-465E86F91D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1D-467D-B9D0-465E86F91D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1D-467D-B9D0-465E86F91D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17433</c:v>
                </c:pt>
                <c:pt idx="3">
                  <c:v>16943</c:v>
                </c:pt>
                <c:pt idx="6">
                  <c:v>16186</c:v>
                </c:pt>
                <c:pt idx="9">
                  <c:v>17039</c:v>
                </c:pt>
                <c:pt idx="12">
                  <c:v>17376</c:v>
                </c:pt>
              </c:numCache>
            </c:numRef>
          </c:val>
          <c:extLst>
            <c:ext xmlns:c16="http://schemas.microsoft.com/office/drawing/2014/chart" uri="{C3380CC4-5D6E-409C-BE32-E72D297353CC}">
              <c16:uniqueId val="{00000006-D81D-467D-B9D0-465E86F91D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81D-467D-B9D0-465E86F91D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84006</c:v>
                </c:pt>
                <c:pt idx="3">
                  <c:v>79297</c:v>
                </c:pt>
                <c:pt idx="6">
                  <c:v>74745</c:v>
                </c:pt>
                <c:pt idx="9">
                  <c:v>71970</c:v>
                </c:pt>
                <c:pt idx="12">
                  <c:v>70408</c:v>
                </c:pt>
              </c:numCache>
            </c:numRef>
          </c:val>
          <c:extLst>
            <c:ext xmlns:c16="http://schemas.microsoft.com/office/drawing/2014/chart" uri="{C3380CC4-5D6E-409C-BE32-E72D297353CC}">
              <c16:uniqueId val="{00000008-D81D-467D-B9D0-465E86F91D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81D-467D-B9D0-465E86F91D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186744</c:v>
                </c:pt>
                <c:pt idx="3">
                  <c:v>193819</c:v>
                </c:pt>
                <c:pt idx="6">
                  <c:v>187517</c:v>
                </c:pt>
                <c:pt idx="9">
                  <c:v>179399</c:v>
                </c:pt>
                <c:pt idx="12">
                  <c:v>172221</c:v>
                </c:pt>
              </c:numCache>
            </c:numRef>
          </c:val>
          <c:extLst>
            <c:ext xmlns:c16="http://schemas.microsoft.com/office/drawing/2014/chart" uri="{C3380CC4-5D6E-409C-BE32-E72D297353CC}">
              <c16:uniqueId val="{0000000A-D81D-467D-B9D0-465E86F91D1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83881</c:v>
                </c:pt>
                <c:pt idx="2">
                  <c:v>#N/A</c:v>
                </c:pt>
                <c:pt idx="3">
                  <c:v>#N/A</c:v>
                </c:pt>
                <c:pt idx="4">
                  <c:v>79211</c:v>
                </c:pt>
                <c:pt idx="5">
                  <c:v>#N/A</c:v>
                </c:pt>
                <c:pt idx="6">
                  <c:v>#N/A</c:v>
                </c:pt>
                <c:pt idx="7">
                  <c:v>68134</c:v>
                </c:pt>
                <c:pt idx="8">
                  <c:v>#N/A</c:v>
                </c:pt>
                <c:pt idx="9">
                  <c:v>#N/A</c:v>
                </c:pt>
                <c:pt idx="10">
                  <c:v>61946</c:v>
                </c:pt>
                <c:pt idx="11">
                  <c:v>#N/A</c:v>
                </c:pt>
                <c:pt idx="12">
                  <c:v>#N/A</c:v>
                </c:pt>
                <c:pt idx="13">
                  <c:v>59283</c:v>
                </c:pt>
                <c:pt idx="14">
                  <c:v>#N/A</c:v>
                </c:pt>
              </c:numCache>
            </c:numRef>
          </c:val>
          <c:smooth val="0"/>
          <c:extLst>
            <c:ext xmlns:c16="http://schemas.microsoft.com/office/drawing/2014/chart" uri="{C3380CC4-5D6E-409C-BE32-E72D297353CC}">
              <c16:uniqueId val="{0000000B-D81D-467D-B9D0-465E86F91D1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12412</c:v>
                </c:pt>
                <c:pt idx="1">
                  <c:v>14045</c:v>
                </c:pt>
                <c:pt idx="2">
                  <c:v>16070</c:v>
                </c:pt>
              </c:numCache>
            </c:numRef>
          </c:val>
          <c:extLst>
            <c:ext xmlns:c16="http://schemas.microsoft.com/office/drawing/2014/chart" uri="{C3380CC4-5D6E-409C-BE32-E72D297353CC}">
              <c16:uniqueId val="{00000000-0A45-461F-82D0-1E4939FE72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3774</c:v>
                </c:pt>
                <c:pt idx="1">
                  <c:v>4210</c:v>
                </c:pt>
                <c:pt idx="2">
                  <c:v>4587</c:v>
                </c:pt>
              </c:numCache>
            </c:numRef>
          </c:val>
          <c:extLst>
            <c:ext xmlns:c16="http://schemas.microsoft.com/office/drawing/2014/chart" uri="{C3380CC4-5D6E-409C-BE32-E72D297353CC}">
              <c16:uniqueId val="{00000001-0A45-461F-82D0-1E4939FE72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2309</c:v>
                </c:pt>
                <c:pt idx="1">
                  <c:v>2926</c:v>
                </c:pt>
                <c:pt idx="2">
                  <c:v>4028</c:v>
                </c:pt>
              </c:numCache>
            </c:numRef>
          </c:val>
          <c:extLst>
            <c:ext xmlns:c16="http://schemas.microsoft.com/office/drawing/2014/chart" uri="{C3380CC4-5D6E-409C-BE32-E72D297353CC}">
              <c16:uniqueId val="{00000002-0A45-461F-82D0-1E4939FE72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和歌山県和歌山市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令和６年度決算では、一般会計等の元利償還金が増加しているものの、主に臨時財政対策債の償還に対する参入公債費等がそれ以上に伸びたことにより、実質公債費比率の分子は減少した。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今後も引き続き、歳出の適正な抑制及び国や県の助成など財源の確保に取り組み、健全な財政運営に努める。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和歌山県和歌山市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充当可能特定歳入や基準財政需要額算入見込額が減少したことから、充当可能財源等は減少したものの、新規発行の抑制等により一般会計等において地方債残高が減少したことにより、将来負担額が減少し、将来負担比率の分子は改善した。</a:t>
          </a:r>
        </a:p>
        <a:p>
          <a:r>
            <a:rPr kumimoji="1" lang="ja-JP" altLang="en-US" sz="1400">
              <a:latin typeface="ＭＳ ゴシック" pitchFamily="49" charset="-128"/>
              <a:ea typeface="ＭＳ ゴシック" pitchFamily="49" charset="-128"/>
            </a:rPr>
            <a:t>今後も引き続き、歳出の適正な抑制及び国や県の助成など財源の確保に取り組み、健全な財政運営に努める。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和歌山県和歌山市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のうち、全体の６０％以上を占める財政調整基金の取崩しを行わなかったこと、減債基金に国補正による臨時財政対策債償還基金費の積立を行ったこと、こども未来基金を創設し、新たに積立を行ったことなどにより、基金全体としては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型事業がピークを過ぎたものの、中学校給食施設の建設や給食無償化への対応、和歌山城ホール建設事業の償還開始による公債費の増など、一般財源の増加が見込まれていることから、今後も引き続き財政調整基金の取崩を抑制していくとともに、庁舎更新や次期ごみ処理施設の更新などの将来的な大型事業に備え、基金の積立を行っていきたい。そのために多額の一般財源を必要とする事業の見直しを図り、収支均等を目指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未来のまちづくり基金・・・未来のまちづくりに必要な公共施設の整備を図るため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地球温暖化対策基金・・・地球温暖化対策事業に要する経費の財源に充てるため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教育施設整備基金・・・教育施設の整備を図るため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塚本治雄基金・・・全ての市民が安心して健康に暮らし、未来に希望を持ち、将来にわたり本市を愛し続けられる施策の推進のため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和歌山市退職手当基金・・・退職手当の支給に要する経費の財源に充てるため</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未来のまちづくり基金において、将来的な公共施設の更新に備えて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基金の目的と残高の状況をみながら管理し、将来の活用に備える。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前年に引き続き、実質単年度収支が令和６年度も黒字であったため、取崩しを行わず、Ｒ５決算実質収支の１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２など</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百万円の積立を行ったことにより、残高は増加した。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収支の均衡を図り、概ね標準財政規模の１０％である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百万円程度を超える残高を保有することができているため、今後も、投資的経費の圧縮を図り、残高が標準財政規模の１０％程度となるように努める。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令和５年度において普通交付税として交付された令和６年度分の臨時財政対策償還基金費として取崩しを行う一方、</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資金運用による利子及び国補正による臨時財政対策債償還基金費の積立により増加している。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資金の効率的な運用を実施するため、市債の償還に必要な財源を確保する。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352,941
348,370
208.85
170,783,720
167,925,445
2,577,870
86,038,362
171,768,930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市民税（所得割）等の増加により、基準財政収入額（分子）が増加したものの、臨時財政対策債振替相当額の減や職員等の給与改定に伴う単位費用の増・再算定における給与改定費の皆増により増加した基準財政需要額（分母）の増加幅の方が上回ったため、単年度の財政力指数は減少し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か年平均においても、近年、基準財政収入額の増加に比べて基準財政需要額の増加が大きいことから、減少傾向であり、類似団体内平均値と同率となった。</a:t>
          </a:r>
        </a:p>
        <a:p>
          <a:r>
            <a:rPr kumimoji="1" lang="ja-JP" altLang="en-US" sz="1300">
              <a:latin typeface="ＭＳ Ｐゴシック" panose="020B0600070205080204" pitchFamily="50" charset="-128"/>
              <a:ea typeface="ＭＳ Ｐゴシック" panose="020B0600070205080204" pitchFamily="50" charset="-128"/>
            </a:rPr>
            <a:t>今後も、企業誘致や移住定住の促進等により税収の確保を図る。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ただし、これは臨時財政対策債の減が経常一般財源等（分母）の減少に与えた影響が大きいため、これを除いた比率で比較すると、地方交付税や地方特例交付金（定額減税減収補填分）の増による経常一般財源等（分母）の増加幅が、人件費、物件費、繰出金等の増による経常経費充当一般財源等（分子）の増加幅を上回ることから、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しかし、類似団体平均と比較すると依然高い状態が続いているため、税収の確保や民間委託等の活用等による経費の削減に努める。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118745</xdr:rowOff>
    </xdr:from>
    <xdr:to>
      <xdr:col>23</xdr:col>
      <xdr:colOff>133350</xdr:colOff>
      <xdr:row>66</xdr:row>
      <xdr:rowOff>126788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43444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118745</xdr:rowOff>
    </xdr:from>
    <xdr:to>
      <xdr:col>19</xdr:col>
      <xdr:colOff>133350</xdr:colOff>
      <xdr:row>66</xdr:row>
      <xdr:rowOff>158962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43444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113242</xdr:rowOff>
    </xdr:from>
    <xdr:to>
      <xdr:col>15</xdr:col>
      <xdr:colOff>82550</xdr:colOff>
      <xdr:row>66</xdr:row>
      <xdr:rowOff>158962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5749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113242</xdr:rowOff>
    </xdr:from>
    <xdr:to>
      <xdr:col>11</xdr:col>
      <xdr:colOff>31750</xdr:colOff>
      <xdr:row>67</xdr:row>
      <xdr:rowOff>31750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57492"/>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75988</xdr:rowOff>
    </xdr:from>
    <xdr:to>
      <xdr:col>23</xdr:col>
      <xdr:colOff>184150</xdr:colOff>
      <xdr:row>67</xdr:row>
      <xdr:rowOff>6138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48065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6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67945</xdr:rowOff>
    </xdr:from>
    <xdr:to>
      <xdr:col>19</xdr:col>
      <xdr:colOff>184150</xdr:colOff>
      <xdr:row>66</xdr:row>
      <xdr:rowOff>169545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154322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108162</xdr:rowOff>
    </xdr:from>
    <xdr:to>
      <xdr:col>15</xdr:col>
      <xdr:colOff>133350</xdr:colOff>
      <xdr:row>67</xdr:row>
      <xdr:rowOff>38312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23089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62442</xdr:rowOff>
    </xdr:from>
    <xdr:to>
      <xdr:col>11</xdr:col>
      <xdr:colOff>82550</xdr:colOff>
      <xdr:row>65</xdr:row>
      <xdr:rowOff>164042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148819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152400</xdr:rowOff>
    </xdr:from>
    <xdr:to>
      <xdr:col>7</xdr:col>
      <xdr:colOff>31750</xdr:colOff>
      <xdr:row>67</xdr:row>
      <xdr:rowOff>82550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67327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前年度と比較すると、主に人事院勧告に伴う給与費の増や退職者数の増等に伴う退職手当の増により人件費が増加したとともに、商品券発行等業務委託料やシステム標準化に係る</a:t>
          </a:r>
          <a:r>
            <a:rPr kumimoji="1" lang="en-US" altLang="ja-JP" sz="1300">
              <a:latin typeface="ＭＳ Ｐゴシック" panose="020B0600070205080204" pitchFamily="50" charset="-128"/>
              <a:ea typeface="ＭＳ Ｐゴシック" panose="020B0600070205080204" pitchFamily="50" charset="-128"/>
            </a:rPr>
            <a:t>SE</a:t>
          </a:r>
          <a:r>
            <a:rPr kumimoji="1" lang="ja-JP" altLang="en-US" sz="1300">
              <a:latin typeface="ＭＳ Ｐゴシック" panose="020B0600070205080204" pitchFamily="50" charset="-128"/>
              <a:ea typeface="ＭＳ Ｐゴシック" panose="020B0600070205080204" pitchFamily="50" charset="-128"/>
            </a:rPr>
            <a:t>委託料の増などにより物件費も増加した。</a:t>
          </a:r>
        </a:p>
        <a:p>
          <a:r>
            <a:rPr kumimoji="1" lang="ja-JP" altLang="en-US" sz="1300">
              <a:latin typeface="ＭＳ Ｐゴシック" panose="020B0600070205080204" pitchFamily="50" charset="-128"/>
              <a:ea typeface="ＭＳ Ｐゴシック" panose="020B0600070205080204" pitchFamily="50" charset="-128"/>
            </a:rPr>
            <a:t>今後も、業務の効率化等により経費の削減に努める。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18458</xdr:rowOff>
    </xdr:from>
    <xdr:to>
      <xdr:col>23</xdr:col>
      <xdr:colOff>133350</xdr:colOff>
      <xdr:row>82</xdr:row>
      <xdr:rowOff>133759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7358"/>
          <a:ext cx="838200" cy="11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18458</xdr:rowOff>
    </xdr:from>
    <xdr:to>
      <xdr:col>19</xdr:col>
      <xdr:colOff>133350</xdr:colOff>
      <xdr:row>82</xdr:row>
      <xdr:rowOff>108945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7735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161736</xdr:rowOff>
    </xdr:from>
    <xdr:to>
      <xdr:col>15</xdr:col>
      <xdr:colOff>82550</xdr:colOff>
      <xdr:row>82</xdr:row>
      <xdr:rowOff>108945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9186"/>
          <a:ext cx="889000" cy="11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105773</xdr:rowOff>
    </xdr:from>
    <xdr:to>
      <xdr:col>11</xdr:col>
      <xdr:colOff>31750</xdr:colOff>
      <xdr:row>81</xdr:row>
      <xdr:rowOff>161736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3223"/>
          <a:ext cx="889000" cy="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82959</xdr:rowOff>
    </xdr:from>
    <xdr:to>
      <xdr:col>23</xdr:col>
      <xdr:colOff>184150</xdr:colOff>
      <xdr:row>83</xdr:row>
      <xdr:rowOff>13109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99486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139108</xdr:rowOff>
    </xdr:from>
    <xdr:to>
      <xdr:col>19</xdr:col>
      <xdr:colOff>184150</xdr:colOff>
      <xdr:row>82</xdr:row>
      <xdr:rowOff>69258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79435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5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58145</xdr:rowOff>
    </xdr:from>
    <xdr:to>
      <xdr:col>15</xdr:col>
      <xdr:colOff>133350</xdr:colOff>
      <xdr:row>82</xdr:row>
      <xdr:rowOff>159745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169922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8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110936</xdr:rowOff>
    </xdr:from>
    <xdr:to>
      <xdr:col>11</xdr:col>
      <xdr:colOff>82550</xdr:colOff>
      <xdr:row>82</xdr:row>
      <xdr:rowOff>41086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51263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54973</xdr:rowOff>
    </xdr:from>
    <xdr:to>
      <xdr:col>7</xdr:col>
      <xdr:colOff>31750</xdr:colOff>
      <xdr:row>81</xdr:row>
      <xdr:rowOff>156573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166750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1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令和５年度と比較すると０．１ポイント減少しているが、各階層における平均よりも給料月額が高い者が異動（出）し、低い者が異動（入）してきたことによる変動である。</a:t>
          </a: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令和６年度は類似団体内平均値と同値となっている。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86</xdr:row>
      <xdr:rowOff>56356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785975"/>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41275</xdr:rowOff>
    </xdr:from>
    <xdr:to>
      <xdr:col>77</xdr:col>
      <xdr:colOff>44450</xdr:colOff>
      <xdr:row>86</xdr:row>
      <xdr:rowOff>56356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7859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41275</xdr:rowOff>
    </xdr:from>
    <xdr:to>
      <xdr:col>72</xdr:col>
      <xdr:colOff>203200</xdr:colOff>
      <xdr:row>86</xdr:row>
      <xdr:rowOff>41275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78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86519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8597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134002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5556</xdr:rowOff>
    </xdr:from>
    <xdr:to>
      <xdr:col>77</xdr:col>
      <xdr:colOff>95250</xdr:colOff>
      <xdr:row>86</xdr:row>
      <xdr:rowOff>107156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91933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36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102252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35719</xdr:rowOff>
    </xdr:from>
    <xdr:to>
      <xdr:col>64</xdr:col>
      <xdr:colOff>152400</xdr:colOff>
      <xdr:row>86</xdr:row>
      <xdr:rowOff>137319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147496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4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令和６年４月１日の普通会計の職員数は２，５０９人で、前年の２，５１３人から４人減少した。また、人口千人当たりでは７．１１人で、前年度比０．０６人の増となっている。</a:t>
          </a:r>
        </a:p>
        <a:p>
          <a:r>
            <a:rPr kumimoji="1" lang="ja-JP" altLang="en-US" sz="1300">
              <a:latin typeface="ＭＳ Ｐゴシック" panose="020B0600070205080204" pitchFamily="50" charset="-128"/>
              <a:ea typeface="ＭＳ Ｐゴシック" panose="020B0600070205080204" pitchFamily="50" charset="-128"/>
            </a:rPr>
            <a:t>今後も、再任用職員や定年引上げ制度による高齢期職員の知識や経験を最大限に活用しつつ、業務量に見合った人員を確保するなど、適正な定員管理に努めていく。</a:t>
          </a:r>
        </a:p>
        <a:p>
          <a:endParaRPr kumimoji="1" lang="ja-JP" altLang="en-US" sz="28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9978</xdr:rowOff>
    </xdr:from>
    <xdr:to>
      <xdr:col>81</xdr:col>
      <xdr:colOff>44450</xdr:colOff>
      <xdr:row>62</xdr:row>
      <xdr:rowOff>30662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639878"/>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133169</xdr:rowOff>
    </xdr:from>
    <xdr:to>
      <xdr:col>77</xdr:col>
      <xdr:colOff>44450</xdr:colOff>
      <xdr:row>62</xdr:row>
      <xdr:rowOff>9978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9161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119380</xdr:rowOff>
    </xdr:from>
    <xdr:to>
      <xdr:col>72</xdr:col>
      <xdr:colOff>203200</xdr:colOff>
      <xdr:row>61</xdr:row>
      <xdr:rowOff>133169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57783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102144</xdr:rowOff>
    </xdr:from>
    <xdr:to>
      <xdr:col>68</xdr:col>
      <xdr:colOff>152400</xdr:colOff>
      <xdr:row>61</xdr:row>
      <xdr:rowOff>119380</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6059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151312</xdr:rowOff>
    </xdr:from>
    <xdr:to>
      <xdr:col>81</xdr:col>
      <xdr:colOff>95250</xdr:colOff>
      <xdr:row>62</xdr:row>
      <xdr:rowOff>81462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123389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8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130628</xdr:rowOff>
    </xdr:from>
    <xdr:to>
      <xdr:col>77</xdr:col>
      <xdr:colOff>95250</xdr:colOff>
      <xdr:row>62</xdr:row>
      <xdr:rowOff>60778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168746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51344</xdr:rowOff>
    </xdr:from>
    <xdr:to>
      <xdr:col>64</xdr:col>
      <xdr:colOff>152400</xdr:colOff>
      <xdr:row>61</xdr:row>
      <xdr:rowOff>152944</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137721</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これは前年度の比率の算定対象であった令和３年度と本年度比率対象となった令和６年度の単年度比較において、主に和歌山城ホールや学校関連などの教育関係施設の整備に係る一般会計の公債費が増加したことによる。</a:t>
          </a:r>
        </a:p>
        <a:p>
          <a:r>
            <a:rPr kumimoji="1" lang="ja-JP" altLang="en-US" sz="1300">
              <a:latin typeface="ＭＳ Ｐゴシック" panose="020B0600070205080204" pitchFamily="50" charset="-128"/>
              <a:ea typeface="ＭＳ Ｐゴシック" panose="020B0600070205080204" pitchFamily="50" charset="-128"/>
            </a:rPr>
            <a:t>令和７年度においても、令和３年度借入の和歌山城ホール整備について後期償還分から元金償還が開始されるなど公債費が増加する見込みではあるが、以降は償還が終了する地方債の減少幅がこれを超えることにより、公債費は微減で推移する見込みであ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170180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3469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146050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3389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154094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3389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43</xdr:row>
      <xdr:rowOff>63077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3549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10177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前年度と比較すると比率は</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改善した。これは、充当可能特定歳入や基準財政需要額算入見込額の減により、充当可能財源等は減少したものの、新規発行の抑制等により一般会計等において地方債残高が減少したことや、実質普通交付税及び標準税収入額の増から標準財政規模が増加したことにより、将来負担額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しかし、依然として類似団体内平均値と比較すると比率は高い状態が続いているため、今後も引き続き、歳出の適正な抑制及び国や県の助成など財源の確保に取り組み、健全な財政運営に努める。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130404</xdr:rowOff>
    </xdr:from>
    <xdr:to>
      <xdr:col>81</xdr:col>
      <xdr:colOff>44450</xdr:colOff>
      <xdr:row>19</xdr:row>
      <xdr:rowOff>13005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216504"/>
          <a:ext cx="8382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13005</xdr:rowOff>
    </xdr:from>
    <xdr:to>
      <xdr:col>77</xdr:col>
      <xdr:colOff>44450</xdr:colOff>
      <xdr:row>19</xdr:row>
      <xdr:rowOff>110490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270555"/>
          <a:ext cx="889000" cy="9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110490</xdr:rowOff>
    </xdr:from>
    <xdr:to>
      <xdr:col>72</xdr:col>
      <xdr:colOff>203200</xdr:colOff>
      <xdr:row>20</xdr:row>
      <xdr:rowOff>61620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368040"/>
          <a:ext cx="889000" cy="1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61620</xdr:rowOff>
    </xdr:from>
    <xdr:to>
      <xdr:col>68</xdr:col>
      <xdr:colOff>152400</xdr:colOff>
      <xdr:row>21</xdr:row>
      <xdr:rowOff>5994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49062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79604</xdr:rowOff>
    </xdr:from>
    <xdr:to>
      <xdr:col>81</xdr:col>
      <xdr:colOff>95250</xdr:colOff>
      <xdr:row>19</xdr:row>
      <xdr:rowOff>9754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1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51681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1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133655</xdr:rowOff>
    </xdr:from>
    <xdr:to>
      <xdr:col>77</xdr:col>
      <xdr:colOff>95250</xdr:colOff>
      <xdr:row>19</xdr:row>
      <xdr:rowOff>63805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21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48582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306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59690</xdr:rowOff>
    </xdr:from>
    <xdr:to>
      <xdr:col>73</xdr:col>
      <xdr:colOff>44450</xdr:colOff>
      <xdr:row>19</xdr:row>
      <xdr:rowOff>161290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3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146067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4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10820</xdr:rowOff>
    </xdr:from>
    <xdr:to>
      <xdr:col>68</xdr:col>
      <xdr:colOff>203200</xdr:colOff>
      <xdr:row>20</xdr:row>
      <xdr:rowOff>112420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4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97197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5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126644</xdr:rowOff>
    </xdr:from>
    <xdr:to>
      <xdr:col>64</xdr:col>
      <xdr:colOff>152400</xdr:colOff>
      <xdr:row>21</xdr:row>
      <xdr:rowOff>56794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41571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64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352,941
348,370
208.85
170,783,720
167,925,445
2,577,870
86,038,362
171,768,930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高い状況が続いている。これは、人口当たりの職員数が多い傾向にあることが考えられるため、今後は、定年引上げ制度の影響も踏まえながら、業務量に見合った人員を確保し、時間外勤務の削減などを通して人件費の抑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98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982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38</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148590</xdr:rowOff>
    </xdr:from>
    <xdr:to>
      <xdr:col>6</xdr:col>
      <xdr:colOff>171450</xdr:colOff>
      <xdr:row>38</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63517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年間は、類似団体の平均よりも低い値で推移している。</a:t>
          </a:r>
        </a:p>
        <a:p>
          <a:r>
            <a:rPr kumimoji="1" lang="ja-JP" altLang="en-US" sz="1300">
              <a:latin typeface="ＭＳ Ｐゴシック" panose="020B0600070205080204" pitchFamily="50" charset="-128"/>
              <a:ea typeface="ＭＳ Ｐゴシック" panose="020B0600070205080204" pitchFamily="50" charset="-128"/>
            </a:rPr>
            <a:t>令和６年度は、令和５年度に比べ物件費の決算額が５億円増となったことから、</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２ポイント増加した。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87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87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5080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前年度と比較すると障害者福祉サービス等が増加したことなどにより決算額は増加したが、、地方交付税などにより経常一般財源の収入総額が増となったため、比率は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ポイント減少した。近年は類似団体平均より比率が高い傾向にあるため、資格審査等の適正化・厳格化を進めていく。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114300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2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44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6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120650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67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63500</xdr:rowOff>
    </xdr:from>
    <xdr:to>
      <xdr:col>20</xdr:col>
      <xdr:colOff>38100</xdr:colOff>
      <xdr:row>58</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69850</xdr:rowOff>
    </xdr:from>
    <xdr:to>
      <xdr:col>6</xdr:col>
      <xdr:colOff>171450</xdr:colOff>
      <xdr:row>58</xdr:row>
      <xdr:rowOff>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156227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類似団体より高齢化率が高いことにより、介護保険事業特別会計及び後期高齢者医療特別会計への繰出金が高くなっていることである。今後も高齢化が進展することが見込まれるため、給付の適正化、介護予防事業の推進、疾病予防の推進等により、負担額の縮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38100</xdr:rowOff>
    </xdr:from>
    <xdr:to>
      <xdr:col>82</xdr:col>
      <xdr:colOff>107950</xdr:colOff>
      <xdr:row>60</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325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38100</xdr:rowOff>
    </xdr:from>
    <xdr:to>
      <xdr:col>78</xdr:col>
      <xdr:colOff>69850</xdr:colOff>
      <xdr:row>60</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60</xdr:row>
      <xdr:rowOff>38100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210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60</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210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12700</xdr:rowOff>
    </xdr:from>
    <xdr:to>
      <xdr:col>82</xdr:col>
      <xdr:colOff>158750</xdr:colOff>
      <xdr:row>60</xdr:row>
      <xdr:rowOff>114300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158750</xdr:rowOff>
    </xdr:from>
    <xdr:to>
      <xdr:col>78</xdr:col>
      <xdr:colOff>120650</xdr:colOff>
      <xdr:row>60</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73677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36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158750</xdr:rowOff>
    </xdr:from>
    <xdr:to>
      <xdr:col>74</xdr:col>
      <xdr:colOff>31750</xdr:colOff>
      <xdr:row>60</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下水道事業会計への基準内繰出金は増となったが、国庫支出金返還金の減もあり、前年度と同数値であった。類似団体平均と同程度であるが、引き続き公共下水道事業の経営の健全化を図ることにより、普通会計の負担額の縮減に努める。 </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56134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568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74422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056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020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129286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0202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148861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109999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164863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防災無線再整備や市民会館の償還開始により決算額は増加したものの、地方交付税などにより経常一般財源の収入総額が増となったことなどから、前年度と比べ減少となった。しかし、類似団体平均を比較して高い状況であり、今後も公債費は増加していく見込みであるため、投資的経費の圧縮、事務事業の見直し等により経費の縮減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157480</xdr:rowOff>
    </xdr:from>
    <xdr:to>
      <xdr:col>24</xdr:col>
      <xdr:colOff>25400</xdr:colOff>
      <xdr:row>79</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30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24130</xdr:rowOff>
    </xdr:from>
    <xdr:to>
      <xdr:col>19</xdr:col>
      <xdr:colOff>187325</xdr:colOff>
      <xdr:row>79</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68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79</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848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111761</xdr:rowOff>
    </xdr:from>
    <xdr:to>
      <xdr:col>11</xdr:col>
      <xdr:colOff>9525</xdr:colOff>
      <xdr:row>79</xdr:row>
      <xdr:rowOff>8889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84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106680</xdr:rowOff>
    </xdr:from>
    <xdr:to>
      <xdr:col>24</xdr:col>
      <xdr:colOff>76200</xdr:colOff>
      <xdr:row>79</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78757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144780</xdr:rowOff>
    </xdr:from>
    <xdr:to>
      <xdr:col>20</xdr:col>
      <xdr:colOff>38100</xdr:colOff>
      <xdr:row>79</xdr:row>
      <xdr:rowOff>74930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59707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60961</xdr:rowOff>
    </xdr:from>
    <xdr:to>
      <xdr:col>11</xdr:col>
      <xdr:colOff>60325</xdr:colOff>
      <xdr:row>78</xdr:row>
      <xdr:rowOff>162561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147338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直近では、類似団体内平均値と比較するとやや低い値で推移している。ただ、前年度に比べて人件費やその他の経費が増え、比率は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ポイント増加しているた。今後も事務事業の見直し等の行財政改革により経費の削減に努める。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153670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572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76</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15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xdr:rowOff>
    </xdr:from>
    <xdr:to>
      <xdr:col>73</xdr:col>
      <xdr:colOff>180975</xdr:colOff>
      <xdr:row>76</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3147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xdr:rowOff>
    </xdr:from>
    <xdr:to>
      <xdr:col>69</xdr:col>
      <xdr:colOff>92075</xdr:colOff>
      <xdr:row>77</xdr:row>
      <xdr:rowOff>43180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3147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121920</xdr:rowOff>
    </xdr:from>
    <xdr:to>
      <xdr:col>69</xdr:col>
      <xdr:colOff>142875</xdr:colOff>
      <xdr:row>76</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62247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78757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171425</xdr:rowOff>
    </xdr:from>
    <xdr:to>
      <xdr:col>29</xdr:col>
      <xdr:colOff>127000</xdr:colOff>
      <xdr:row>16</xdr:row>
      <xdr:rowOff>140259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0800"/>
          <a:ext cx="647700" cy="140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140259</xdr:rowOff>
    </xdr:from>
    <xdr:to>
      <xdr:col>26</xdr:col>
      <xdr:colOff>50800</xdr:colOff>
      <xdr:row>17</xdr:row>
      <xdr:rowOff>33541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31084"/>
          <a:ext cx="698500" cy="64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33541</xdr:rowOff>
    </xdr:from>
    <xdr:to>
      <xdr:col>22</xdr:col>
      <xdr:colOff>114300</xdr:colOff>
      <xdr:row>17</xdr:row>
      <xdr:rowOff>59296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5816"/>
          <a:ext cx="698500" cy="2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32474</xdr:rowOff>
    </xdr:from>
    <xdr:to>
      <xdr:col>18</xdr:col>
      <xdr:colOff>177800</xdr:colOff>
      <xdr:row>17</xdr:row>
      <xdr:rowOff>59296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94749"/>
          <a:ext cx="698500" cy="26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120625</xdr:rowOff>
    </xdr:from>
    <xdr:to>
      <xdr:col>29</xdr:col>
      <xdr:colOff>177800</xdr:colOff>
      <xdr:row>16</xdr:row>
      <xdr:rowOff>50775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0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92702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89459</xdr:rowOff>
    </xdr:from>
    <xdr:to>
      <xdr:col>26</xdr:col>
      <xdr:colOff>101600</xdr:colOff>
      <xdr:row>17</xdr:row>
      <xdr:rowOff>19609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80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66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154191</xdr:rowOff>
    </xdr:from>
    <xdr:to>
      <xdr:col>22</xdr:col>
      <xdr:colOff>165100</xdr:colOff>
      <xdr:row>17</xdr:row>
      <xdr:rowOff>84341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69118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8496</xdr:rowOff>
    </xdr:from>
    <xdr:to>
      <xdr:col>19</xdr:col>
      <xdr:colOff>38100</xdr:colOff>
      <xdr:row>17</xdr:row>
      <xdr:rowOff>110096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0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94873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153124</xdr:rowOff>
    </xdr:from>
    <xdr:to>
      <xdr:col>15</xdr:col>
      <xdr:colOff>101600</xdr:colOff>
      <xdr:row>17</xdr:row>
      <xdr:rowOff>83274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3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93451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126962</xdr:rowOff>
    </xdr:from>
    <xdr:to>
      <xdr:col>29</xdr:col>
      <xdr:colOff>127000</xdr:colOff>
      <xdr:row>34</xdr:row>
      <xdr:rowOff>129477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394412"/>
          <a:ext cx="6477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126962</xdr:rowOff>
    </xdr:from>
    <xdr:to>
      <xdr:col>26</xdr:col>
      <xdr:colOff>50800</xdr:colOff>
      <xdr:row>34</xdr:row>
      <xdr:rowOff>159957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94412"/>
          <a:ext cx="698500" cy="3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159957</xdr:rowOff>
    </xdr:from>
    <xdr:to>
      <xdr:col>22</xdr:col>
      <xdr:colOff>114300</xdr:colOff>
      <xdr:row>34</xdr:row>
      <xdr:rowOff>222288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427407"/>
          <a:ext cx="698500" cy="62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197790</xdr:rowOff>
    </xdr:from>
    <xdr:to>
      <xdr:col>18</xdr:col>
      <xdr:colOff>177800</xdr:colOff>
      <xdr:row>34</xdr:row>
      <xdr:rowOff>222288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65240"/>
          <a:ext cx="698500" cy="24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78677</xdr:rowOff>
    </xdr:from>
    <xdr:to>
      <xdr:col>29</xdr:col>
      <xdr:colOff>177800</xdr:colOff>
      <xdr:row>34</xdr:row>
      <xdr:rowOff>180277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46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266654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9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76162</xdr:rowOff>
    </xdr:from>
    <xdr:to>
      <xdr:col>26</xdr:col>
      <xdr:colOff>101600</xdr:colOff>
      <xdr:row>34</xdr:row>
      <xdr:rowOff>177762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43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187939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112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109157</xdr:rowOff>
    </xdr:from>
    <xdr:to>
      <xdr:col>22</xdr:col>
      <xdr:colOff>165100</xdr:colOff>
      <xdr:row>34</xdr:row>
      <xdr:rowOff>210757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76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220934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4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171488</xdr:rowOff>
    </xdr:from>
    <xdr:to>
      <xdr:col>19</xdr:col>
      <xdr:colOff>38100</xdr:colOff>
      <xdr:row>34</xdr:row>
      <xdr:rowOff>273088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38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283265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07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146990</xdr:rowOff>
    </xdr:from>
    <xdr:to>
      <xdr:col>15</xdr:col>
      <xdr:colOff>101600</xdr:colOff>
      <xdr:row>34</xdr:row>
      <xdr:rowOff>248589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1444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258767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352,941
348,370
208.85
170,783,720
167,925,445
2,577,870
86,038,362
171,768,930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97279</xdr:rowOff>
    </xdr:from>
    <xdr:to>
      <xdr:col>24</xdr:col>
      <xdr:colOff>63500</xdr:colOff>
      <xdr:row>36</xdr:row>
      <xdr:rowOff>101328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8029"/>
          <a:ext cx="838200" cy="17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158935</xdr:rowOff>
    </xdr:from>
    <xdr:to>
      <xdr:col>19</xdr:col>
      <xdr:colOff>177800</xdr:colOff>
      <xdr:row>36</xdr:row>
      <xdr:rowOff>101328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59685"/>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158935</xdr:rowOff>
    </xdr:from>
    <xdr:to>
      <xdr:col>15</xdr:col>
      <xdr:colOff>50800</xdr:colOff>
      <xdr:row>36</xdr:row>
      <xdr:rowOff>56163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59685"/>
          <a:ext cx="889000" cy="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30658</xdr:rowOff>
    </xdr:from>
    <xdr:to>
      <xdr:col>10</xdr:col>
      <xdr:colOff>114300</xdr:colOff>
      <xdr:row>36</xdr:row>
      <xdr:rowOff>56163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02858"/>
          <a:ext cx="8890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46479</xdr:rowOff>
    </xdr:from>
    <xdr:to>
      <xdr:col>24</xdr:col>
      <xdr:colOff>114300</xdr:colOff>
      <xdr:row>35</xdr:row>
      <xdr:rowOff>148079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4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69356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50528</xdr:rowOff>
    </xdr:from>
    <xdr:to>
      <xdr:col>20</xdr:col>
      <xdr:colOff>38100</xdr:colOff>
      <xdr:row>36</xdr:row>
      <xdr:rowOff>152128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168655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9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108135</xdr:rowOff>
    </xdr:from>
    <xdr:to>
      <xdr:col>15</xdr:col>
      <xdr:colOff>101600</xdr:colOff>
      <xdr:row>36</xdr:row>
      <xdr:rowOff>38285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54812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5363</xdr:rowOff>
    </xdr:from>
    <xdr:to>
      <xdr:col>10</xdr:col>
      <xdr:colOff>165100</xdr:colOff>
      <xdr:row>36</xdr:row>
      <xdr:rowOff>106963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7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123490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151308</xdr:rowOff>
    </xdr:from>
    <xdr:to>
      <xdr:col>6</xdr:col>
      <xdr:colOff>38100</xdr:colOff>
      <xdr:row>36</xdr:row>
      <xdr:rowOff>81458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97985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140546</xdr:rowOff>
    </xdr:from>
    <xdr:to>
      <xdr:col>24</xdr:col>
      <xdr:colOff>63500</xdr:colOff>
      <xdr:row>58</xdr:row>
      <xdr:rowOff>14198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13196"/>
          <a:ext cx="838200" cy="4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90563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8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54752</xdr:rowOff>
    </xdr:from>
    <xdr:to>
      <xdr:col>19</xdr:col>
      <xdr:colOff>177800</xdr:colOff>
      <xdr:row>58</xdr:row>
      <xdr:rowOff>14198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27402"/>
          <a:ext cx="889000" cy="13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54752</xdr:rowOff>
    </xdr:from>
    <xdr:to>
      <xdr:col>15</xdr:col>
      <xdr:colOff>50800</xdr:colOff>
      <xdr:row>58</xdr:row>
      <xdr:rowOff>8712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7402"/>
          <a:ext cx="889000" cy="12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8712</xdr:rowOff>
    </xdr:from>
    <xdr:to>
      <xdr:col>10</xdr:col>
      <xdr:colOff>114300</xdr:colOff>
      <xdr:row>58</xdr:row>
      <xdr:rowOff>75052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2812"/>
          <a:ext cx="889000" cy="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89746</xdr:rowOff>
    </xdr:from>
    <xdr:to>
      <xdr:col>24</xdr:col>
      <xdr:colOff>114300</xdr:colOff>
      <xdr:row>58</xdr:row>
      <xdr:rowOff>19896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134848</xdr:rowOff>
    </xdr:from>
    <xdr:to>
      <xdr:col>20</xdr:col>
      <xdr:colOff>38100</xdr:colOff>
      <xdr:row>58</xdr:row>
      <xdr:rowOff>64998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56125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3952</xdr:rowOff>
    </xdr:from>
    <xdr:to>
      <xdr:col>15</xdr:col>
      <xdr:colOff>101600</xdr:colOff>
      <xdr:row>57</xdr:row>
      <xdr:rowOff>105552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96679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129362</xdr:rowOff>
    </xdr:from>
    <xdr:to>
      <xdr:col>10</xdr:col>
      <xdr:colOff>165100</xdr:colOff>
      <xdr:row>58</xdr:row>
      <xdr:rowOff>59512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50639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24252</xdr:rowOff>
    </xdr:from>
    <xdr:to>
      <xdr:col>6</xdr:col>
      <xdr:colOff>38100</xdr:colOff>
      <xdr:row>58</xdr:row>
      <xdr:rowOff>125852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116979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123606</xdr:rowOff>
    </xdr:from>
    <xdr:to>
      <xdr:col>24</xdr:col>
      <xdr:colOff>63500</xdr:colOff>
      <xdr:row>77</xdr:row>
      <xdr:rowOff>128361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25256"/>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112085</xdr:rowOff>
    </xdr:from>
    <xdr:to>
      <xdr:col>19</xdr:col>
      <xdr:colOff>177800</xdr:colOff>
      <xdr:row>77</xdr:row>
      <xdr:rowOff>128361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13735"/>
          <a:ext cx="8890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102164</xdr:rowOff>
    </xdr:from>
    <xdr:to>
      <xdr:col>15</xdr:col>
      <xdr:colOff>50800</xdr:colOff>
      <xdr:row>77</xdr:row>
      <xdr:rowOff>112085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03814"/>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102164</xdr:rowOff>
    </xdr:from>
    <xdr:to>
      <xdr:col>10</xdr:col>
      <xdr:colOff>114300</xdr:colOff>
      <xdr:row>77</xdr:row>
      <xdr:rowOff>124110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03814"/>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72806</xdr:rowOff>
    </xdr:from>
    <xdr:to>
      <xdr:col>24</xdr:col>
      <xdr:colOff>114300</xdr:colOff>
      <xdr:row>78</xdr:row>
      <xdr:rowOff>2956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51233</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77561</xdr:rowOff>
    </xdr:from>
    <xdr:to>
      <xdr:col>20</xdr:col>
      <xdr:colOff>38100</xdr:colOff>
      <xdr:row>78</xdr:row>
      <xdr:rowOff>7711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170288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61285</xdr:rowOff>
    </xdr:from>
    <xdr:to>
      <xdr:col>15</xdr:col>
      <xdr:colOff>101600</xdr:colOff>
      <xdr:row>77</xdr:row>
      <xdr:rowOff>162885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154012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5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51364</xdr:rowOff>
    </xdr:from>
    <xdr:to>
      <xdr:col>10</xdr:col>
      <xdr:colOff>165100</xdr:colOff>
      <xdr:row>77</xdr:row>
      <xdr:rowOff>152964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144091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73310</xdr:rowOff>
    </xdr:from>
    <xdr:to>
      <xdr:col>6</xdr:col>
      <xdr:colOff>38100</xdr:colOff>
      <xdr:row>78</xdr:row>
      <xdr:rowOff>3460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166037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114826</xdr:rowOff>
    </xdr:from>
    <xdr:to>
      <xdr:col>24</xdr:col>
      <xdr:colOff>63500</xdr:colOff>
      <xdr:row>95</xdr:row>
      <xdr:rowOff>48684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31126"/>
          <a:ext cx="838200" cy="1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41990</xdr:rowOff>
    </xdr:from>
    <xdr:to>
      <xdr:col>19</xdr:col>
      <xdr:colOff>177800</xdr:colOff>
      <xdr:row>95</xdr:row>
      <xdr:rowOff>48684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29740"/>
          <a:ext cx="889000" cy="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41990</xdr:rowOff>
    </xdr:from>
    <xdr:to>
      <xdr:col>15</xdr:col>
      <xdr:colOff>50800</xdr:colOff>
      <xdr:row>95</xdr:row>
      <xdr:rowOff>86632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29740"/>
          <a:ext cx="889000" cy="4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86632</xdr:rowOff>
    </xdr:from>
    <xdr:to>
      <xdr:col>10</xdr:col>
      <xdr:colOff>114300</xdr:colOff>
      <xdr:row>96</xdr:row>
      <xdr:rowOff>164085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74382"/>
          <a:ext cx="889000" cy="24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64026</xdr:rowOff>
    </xdr:from>
    <xdr:to>
      <xdr:col>24</xdr:col>
      <xdr:colOff>114300</xdr:colOff>
      <xdr:row>94</xdr:row>
      <xdr:rowOff>165626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86903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3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169334</xdr:rowOff>
    </xdr:from>
    <xdr:to>
      <xdr:col>20</xdr:col>
      <xdr:colOff>38100</xdr:colOff>
      <xdr:row>95</xdr:row>
      <xdr:rowOff>99484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116011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162640</xdr:rowOff>
    </xdr:from>
    <xdr:to>
      <xdr:col>15</xdr:col>
      <xdr:colOff>101600</xdr:colOff>
      <xdr:row>95</xdr:row>
      <xdr:rowOff>92790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7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109317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5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35832</xdr:rowOff>
    </xdr:from>
    <xdr:to>
      <xdr:col>10</xdr:col>
      <xdr:colOff>165100</xdr:colOff>
      <xdr:row>95</xdr:row>
      <xdr:rowOff>137432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2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153959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09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113285</xdr:rowOff>
    </xdr:from>
    <xdr:to>
      <xdr:col>6</xdr:col>
      <xdr:colOff>38100</xdr:colOff>
      <xdr:row>97</xdr:row>
      <xdr:rowOff>43435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7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59962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4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31213</xdr:rowOff>
    </xdr:from>
    <xdr:to>
      <xdr:col>55</xdr:col>
      <xdr:colOff>0</xdr:colOff>
      <xdr:row>37</xdr:row>
      <xdr:rowOff>61366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74863"/>
          <a:ext cx="838200" cy="3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139754</xdr:rowOff>
    </xdr:from>
    <xdr:to>
      <xdr:col>50</xdr:col>
      <xdr:colOff>114300</xdr:colOff>
      <xdr:row>37</xdr:row>
      <xdr:rowOff>31213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11954"/>
          <a:ext cx="889000" cy="6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139754</xdr:rowOff>
    </xdr:from>
    <xdr:to>
      <xdr:col>45</xdr:col>
      <xdr:colOff>177800</xdr:colOff>
      <xdr:row>37</xdr:row>
      <xdr:rowOff>69455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11954"/>
          <a:ext cx="889000" cy="10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19963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722</xdr:rowOff>
    </xdr:from>
    <xdr:to>
      <xdr:col>41</xdr:col>
      <xdr:colOff>50800</xdr:colOff>
      <xdr:row>37</xdr:row>
      <xdr:rowOff>69455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15672"/>
          <a:ext cx="889000" cy="109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10566</xdr:rowOff>
    </xdr:from>
    <xdr:to>
      <xdr:col>55</xdr:col>
      <xdr:colOff>50800</xdr:colOff>
      <xdr:row>37</xdr:row>
      <xdr:rowOff>112166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160443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3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151863</xdr:rowOff>
    </xdr:from>
    <xdr:to>
      <xdr:col>50</xdr:col>
      <xdr:colOff>165100</xdr:colOff>
      <xdr:row>37</xdr:row>
      <xdr:rowOff>82013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2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73140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88954</xdr:rowOff>
    </xdr:from>
    <xdr:to>
      <xdr:col>46</xdr:col>
      <xdr:colOff>38100</xdr:colOff>
      <xdr:row>37</xdr:row>
      <xdr:rowOff>19104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6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35631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3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18655</xdr:rowOff>
    </xdr:from>
    <xdr:to>
      <xdr:col>41</xdr:col>
      <xdr:colOff>101600</xdr:colOff>
      <xdr:row>37</xdr:row>
      <xdr:rowOff>120255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111382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121372</xdr:rowOff>
    </xdr:from>
    <xdr:to>
      <xdr:col>36</xdr:col>
      <xdr:colOff>165100</xdr:colOff>
      <xdr:row>31</xdr:row>
      <xdr:rowOff>51522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42649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3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20371</xdr:rowOff>
    </xdr:from>
    <xdr:to>
      <xdr:col>55</xdr:col>
      <xdr:colOff>0</xdr:colOff>
      <xdr:row>58</xdr:row>
      <xdr:rowOff>88494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93021"/>
          <a:ext cx="838200" cy="2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88494</xdr:rowOff>
    </xdr:from>
    <xdr:to>
      <xdr:col>50</xdr:col>
      <xdr:colOff>114300</xdr:colOff>
      <xdr:row>58</xdr:row>
      <xdr:rowOff>100267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32594"/>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126441</xdr:rowOff>
    </xdr:from>
    <xdr:to>
      <xdr:col>45</xdr:col>
      <xdr:colOff>177800</xdr:colOff>
      <xdr:row>58</xdr:row>
      <xdr:rowOff>100267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56191"/>
          <a:ext cx="889000" cy="48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126441</xdr:rowOff>
    </xdr:from>
    <xdr:to>
      <xdr:col>41</xdr:col>
      <xdr:colOff>50800</xdr:colOff>
      <xdr:row>55</xdr:row>
      <xdr:rowOff>163588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556191"/>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141021</xdr:rowOff>
    </xdr:from>
    <xdr:to>
      <xdr:col>55</xdr:col>
      <xdr:colOff>50800</xdr:colOff>
      <xdr:row>57</xdr:row>
      <xdr:rowOff>71171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119448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37694</xdr:rowOff>
    </xdr:from>
    <xdr:to>
      <xdr:col>50</xdr:col>
      <xdr:colOff>165100</xdr:colOff>
      <xdr:row>58</xdr:row>
      <xdr:rowOff>139294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130421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49467</xdr:rowOff>
    </xdr:from>
    <xdr:to>
      <xdr:col>46</xdr:col>
      <xdr:colOff>38100</xdr:colOff>
      <xdr:row>58</xdr:row>
      <xdr:rowOff>151067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142194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75641</xdr:rowOff>
    </xdr:from>
    <xdr:to>
      <xdr:col>41</xdr:col>
      <xdr:colOff>101600</xdr:colOff>
      <xdr:row>56</xdr:row>
      <xdr:rowOff>5791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50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22318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28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112788</xdr:rowOff>
    </xdr:from>
    <xdr:to>
      <xdr:col>36</xdr:col>
      <xdr:colOff>165100</xdr:colOff>
      <xdr:row>56</xdr:row>
      <xdr:rowOff>42938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34065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63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144387</xdr:rowOff>
    </xdr:from>
    <xdr:to>
      <xdr:col>55</xdr:col>
      <xdr:colOff>0</xdr:colOff>
      <xdr:row>77</xdr:row>
      <xdr:rowOff>159702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174587"/>
          <a:ext cx="838200" cy="18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159702</xdr:rowOff>
    </xdr:from>
    <xdr:to>
      <xdr:col>50</xdr:col>
      <xdr:colOff>114300</xdr:colOff>
      <xdr:row>78</xdr:row>
      <xdr:rowOff>19647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61352"/>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27991</xdr:rowOff>
    </xdr:from>
    <xdr:to>
      <xdr:col>45</xdr:col>
      <xdr:colOff>177800</xdr:colOff>
      <xdr:row>78</xdr:row>
      <xdr:rowOff>19647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2372391"/>
          <a:ext cx="889000" cy="102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27991</xdr:rowOff>
    </xdr:from>
    <xdr:to>
      <xdr:col>41</xdr:col>
      <xdr:colOff>50800</xdr:colOff>
      <xdr:row>78</xdr:row>
      <xdr:rowOff>48718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2372391"/>
          <a:ext cx="889000" cy="104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93587</xdr:rowOff>
    </xdr:from>
    <xdr:to>
      <xdr:col>55</xdr:col>
      <xdr:colOff>50800</xdr:colOff>
      <xdr:row>77</xdr:row>
      <xdr:rowOff>23737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1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116464</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97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108902</xdr:rowOff>
    </xdr:from>
    <xdr:to>
      <xdr:col>50</xdr:col>
      <xdr:colOff>165100</xdr:colOff>
      <xdr:row>78</xdr:row>
      <xdr:rowOff>39052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30179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4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140297</xdr:rowOff>
    </xdr:from>
    <xdr:to>
      <xdr:col>46</xdr:col>
      <xdr:colOff>38100</xdr:colOff>
      <xdr:row>78</xdr:row>
      <xdr:rowOff>70447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4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61574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43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148641</xdr:rowOff>
    </xdr:from>
    <xdr:to>
      <xdr:col>41</xdr:col>
      <xdr:colOff>101600</xdr:colOff>
      <xdr:row>72</xdr:row>
      <xdr:rowOff>78791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32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95318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09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169368</xdr:rowOff>
    </xdr:from>
    <xdr:to>
      <xdr:col>36</xdr:col>
      <xdr:colOff>165100</xdr:colOff>
      <xdr:row>78</xdr:row>
      <xdr:rowOff>99518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90645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46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113716</xdr:rowOff>
    </xdr:from>
    <xdr:to>
      <xdr:col>55</xdr:col>
      <xdr:colOff>0</xdr:colOff>
      <xdr:row>97</xdr:row>
      <xdr:rowOff>61480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72916"/>
          <a:ext cx="838200" cy="1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61480</xdr:rowOff>
    </xdr:from>
    <xdr:to>
      <xdr:col>50</xdr:col>
      <xdr:colOff>114300</xdr:colOff>
      <xdr:row>97</xdr:row>
      <xdr:rowOff>136537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92130"/>
          <a:ext cx="8890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103219</xdr:rowOff>
    </xdr:from>
    <xdr:to>
      <xdr:col>45</xdr:col>
      <xdr:colOff>177800</xdr:colOff>
      <xdr:row>97</xdr:row>
      <xdr:rowOff>136537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33869"/>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74434</xdr:rowOff>
    </xdr:from>
    <xdr:to>
      <xdr:col>41</xdr:col>
      <xdr:colOff>50800</xdr:colOff>
      <xdr:row>97</xdr:row>
      <xdr:rowOff>103219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533634"/>
          <a:ext cx="889000" cy="20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62916</xdr:rowOff>
    </xdr:from>
    <xdr:to>
      <xdr:col>55</xdr:col>
      <xdr:colOff>50800</xdr:colOff>
      <xdr:row>96</xdr:row>
      <xdr:rowOff>164516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2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41343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10680</xdr:rowOff>
    </xdr:from>
    <xdr:to>
      <xdr:col>50</xdr:col>
      <xdr:colOff>165100</xdr:colOff>
      <xdr:row>97</xdr:row>
      <xdr:rowOff>112280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103407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85737</xdr:rowOff>
    </xdr:from>
    <xdr:to>
      <xdr:col>46</xdr:col>
      <xdr:colOff>38100</xdr:colOff>
      <xdr:row>98</xdr:row>
      <xdr:rowOff>15887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52419</xdr:rowOff>
    </xdr:from>
    <xdr:to>
      <xdr:col>41</xdr:col>
      <xdr:colOff>101600</xdr:colOff>
      <xdr:row>97</xdr:row>
      <xdr:rowOff>154019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145146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7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23634</xdr:rowOff>
    </xdr:from>
    <xdr:to>
      <xdr:col>36</xdr:col>
      <xdr:colOff>165100</xdr:colOff>
      <xdr:row>96</xdr:row>
      <xdr:rowOff>125234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116361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57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50764</xdr:rowOff>
    </xdr:from>
    <xdr:to>
      <xdr:col>85</xdr:col>
      <xdr:colOff>127000</xdr:colOff>
      <xdr:row>39</xdr:row>
      <xdr:rowOff>78522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731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25074</xdr:rowOff>
    </xdr:from>
    <xdr:to>
      <xdr:col>81</xdr:col>
      <xdr:colOff>50800</xdr:colOff>
      <xdr:row>39</xdr:row>
      <xdr:rowOff>50764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11624"/>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152763</xdr:rowOff>
    </xdr:from>
    <xdr:to>
      <xdr:col>76</xdr:col>
      <xdr:colOff>114300</xdr:colOff>
      <xdr:row>39</xdr:row>
      <xdr:rowOff>25074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67863"/>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152763</xdr:rowOff>
    </xdr:from>
    <xdr:to>
      <xdr:col>71</xdr:col>
      <xdr:colOff>177800</xdr:colOff>
      <xdr:row>39</xdr:row>
      <xdr:rowOff>69487</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6786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27722</xdr:rowOff>
    </xdr:from>
    <xdr:to>
      <xdr:col>85</xdr:col>
      <xdr:colOff>177800</xdr:colOff>
      <xdr:row>39</xdr:row>
      <xdr:rowOff>129322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1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114099</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29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171414</xdr:rowOff>
    </xdr:from>
    <xdr:to>
      <xdr:col>81</xdr:col>
      <xdr:colOff>101600</xdr:colOff>
      <xdr:row>39</xdr:row>
      <xdr:rowOff>101564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92691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77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145724</xdr:rowOff>
    </xdr:from>
    <xdr:to>
      <xdr:col>76</xdr:col>
      <xdr:colOff>165100</xdr:colOff>
      <xdr:row>39</xdr:row>
      <xdr:rowOff>75874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67001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5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101963</xdr:rowOff>
    </xdr:from>
    <xdr:to>
      <xdr:col>72</xdr:col>
      <xdr:colOff>38100</xdr:colOff>
      <xdr:row>39</xdr:row>
      <xdr:rowOff>32113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23240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70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18687</xdr:rowOff>
    </xdr:from>
    <xdr:to>
      <xdr:col>67</xdr:col>
      <xdr:colOff>101600</xdr:colOff>
      <xdr:row>39</xdr:row>
      <xdr:rowOff>120287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111414</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9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3683</xdr:rowOff>
    </xdr:from>
    <xdr:to>
      <xdr:col>85</xdr:col>
      <xdr:colOff>127000</xdr:colOff>
      <xdr:row>75</xdr:row>
      <xdr:rowOff>36304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862433"/>
          <a:ext cx="8382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36304</xdr:rowOff>
    </xdr:from>
    <xdr:to>
      <xdr:col>81</xdr:col>
      <xdr:colOff>50800</xdr:colOff>
      <xdr:row>75</xdr:row>
      <xdr:rowOff>70548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895054"/>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70548</xdr:rowOff>
    </xdr:from>
    <xdr:to>
      <xdr:col>76</xdr:col>
      <xdr:colOff>114300</xdr:colOff>
      <xdr:row>75</xdr:row>
      <xdr:rowOff>101707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29298"/>
          <a:ext cx="889000" cy="3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101707</xdr:rowOff>
    </xdr:from>
    <xdr:to>
      <xdr:col>71</xdr:col>
      <xdr:colOff>177800</xdr:colOff>
      <xdr:row>75</xdr:row>
      <xdr:rowOff>141574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60457"/>
          <a:ext cx="889000" cy="3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124333</xdr:rowOff>
    </xdr:from>
    <xdr:to>
      <xdr:col>85</xdr:col>
      <xdr:colOff>177800</xdr:colOff>
      <xdr:row>75</xdr:row>
      <xdr:rowOff>54483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147210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66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156954</xdr:rowOff>
    </xdr:from>
    <xdr:to>
      <xdr:col>81</xdr:col>
      <xdr:colOff>101600</xdr:colOff>
      <xdr:row>75</xdr:row>
      <xdr:rowOff>87104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103631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61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19748</xdr:rowOff>
    </xdr:from>
    <xdr:to>
      <xdr:col>76</xdr:col>
      <xdr:colOff>165100</xdr:colOff>
      <xdr:row>75</xdr:row>
      <xdr:rowOff>121348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7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137875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65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50907</xdr:rowOff>
    </xdr:from>
    <xdr:to>
      <xdr:col>72</xdr:col>
      <xdr:colOff>38100</xdr:colOff>
      <xdr:row>75</xdr:row>
      <xdr:rowOff>152507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169034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6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90774</xdr:rowOff>
    </xdr:from>
    <xdr:to>
      <xdr:col>67</xdr:col>
      <xdr:colOff>101600</xdr:colOff>
      <xdr:row>76</xdr:row>
      <xdr:rowOff>20924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4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37451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72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160655</xdr:rowOff>
    </xdr:from>
    <xdr:to>
      <xdr:col>85</xdr:col>
      <xdr:colOff>127000</xdr:colOff>
      <xdr:row>98</xdr:row>
      <xdr:rowOff>65615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91305"/>
          <a:ext cx="838200" cy="7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2178</xdr:rowOff>
    </xdr:from>
    <xdr:to>
      <xdr:col>81</xdr:col>
      <xdr:colOff>50800</xdr:colOff>
      <xdr:row>98</xdr:row>
      <xdr:rowOff>65615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04278"/>
          <a:ext cx="8890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54260</xdr:rowOff>
    </xdr:from>
    <xdr:to>
      <xdr:col>76</xdr:col>
      <xdr:colOff>114300</xdr:colOff>
      <xdr:row>98</xdr:row>
      <xdr:rowOff>2178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84910"/>
          <a:ext cx="889000" cy="11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54260</xdr:rowOff>
    </xdr:from>
    <xdr:to>
      <xdr:col>71</xdr:col>
      <xdr:colOff>177800</xdr:colOff>
      <xdr:row>98</xdr:row>
      <xdr:rowOff>150310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84910"/>
          <a:ext cx="889000" cy="26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109855</xdr:rowOff>
    </xdr:from>
    <xdr:to>
      <xdr:col>85</xdr:col>
      <xdr:colOff>177800</xdr:colOff>
      <xdr:row>98</xdr:row>
      <xdr:rowOff>40005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4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88282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1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14815</xdr:rowOff>
    </xdr:from>
    <xdr:to>
      <xdr:col>81</xdr:col>
      <xdr:colOff>101600</xdr:colOff>
      <xdr:row>98</xdr:row>
      <xdr:rowOff>116415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107542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122828</xdr:rowOff>
    </xdr:from>
    <xdr:to>
      <xdr:col>76</xdr:col>
      <xdr:colOff>165100</xdr:colOff>
      <xdr:row>98</xdr:row>
      <xdr:rowOff>52978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5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44105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4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3460</xdr:rowOff>
    </xdr:from>
    <xdr:to>
      <xdr:col>72</xdr:col>
      <xdr:colOff>38100</xdr:colOff>
      <xdr:row>97</xdr:row>
      <xdr:rowOff>105060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121587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99510</xdr:rowOff>
    </xdr:from>
    <xdr:to>
      <xdr:col>67</xdr:col>
      <xdr:colOff>101600</xdr:colOff>
      <xdr:row>99</xdr:row>
      <xdr:rowOff>29660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20787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9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161417</xdr:rowOff>
    </xdr:from>
    <xdr:to>
      <xdr:col>116</xdr:col>
      <xdr:colOff>63500</xdr:colOff>
      <xdr:row>37</xdr:row>
      <xdr:rowOff>33172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333617"/>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61976</xdr:rowOff>
    </xdr:from>
    <xdr:to>
      <xdr:col>111</xdr:col>
      <xdr:colOff>177800</xdr:colOff>
      <xdr:row>37</xdr:row>
      <xdr:rowOff>33172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234176"/>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61976</xdr:rowOff>
    </xdr:from>
    <xdr:to>
      <xdr:col>107</xdr:col>
      <xdr:colOff>50800</xdr:colOff>
      <xdr:row>36</xdr:row>
      <xdr:rowOff>99238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234176"/>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99238</xdr:rowOff>
    </xdr:from>
    <xdr:to>
      <xdr:col>102</xdr:col>
      <xdr:colOff>114300</xdr:colOff>
      <xdr:row>37</xdr:row>
      <xdr:rowOff>167818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271438"/>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110617</xdr:rowOff>
    </xdr:from>
    <xdr:to>
      <xdr:col>116</xdr:col>
      <xdr:colOff>114300</xdr:colOff>
      <xdr:row>37</xdr:row>
      <xdr:rowOff>40767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89044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153822</xdr:rowOff>
    </xdr:from>
    <xdr:to>
      <xdr:col>112</xdr:col>
      <xdr:colOff>38100</xdr:colOff>
      <xdr:row>37</xdr:row>
      <xdr:rowOff>83972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75099</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418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11176</xdr:rowOff>
    </xdr:from>
    <xdr:to>
      <xdr:col>107</xdr:col>
      <xdr:colOff>101600</xdr:colOff>
      <xdr:row>36</xdr:row>
      <xdr:rowOff>112776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103903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2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48438</xdr:rowOff>
    </xdr:from>
    <xdr:to>
      <xdr:col>102</xdr:col>
      <xdr:colOff>165100</xdr:colOff>
      <xdr:row>36</xdr:row>
      <xdr:rowOff>150038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141165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31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117018</xdr:rowOff>
    </xdr:from>
    <xdr:to>
      <xdr:col>98</xdr:col>
      <xdr:colOff>38100</xdr:colOff>
      <xdr:row>38</xdr:row>
      <xdr:rowOff>47168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38295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553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2425</xdr:rowOff>
    </xdr:from>
    <xdr:to>
      <xdr:col>116</xdr:col>
      <xdr:colOff>63500</xdr:colOff>
      <xdr:row>59</xdr:row>
      <xdr:rowOff>2749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17975"/>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2425</xdr:rowOff>
    </xdr:from>
    <xdr:to>
      <xdr:col>111</xdr:col>
      <xdr:colOff>177800</xdr:colOff>
      <xdr:row>59</xdr:row>
      <xdr:rowOff>2578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17975"/>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2578</xdr:rowOff>
    </xdr:from>
    <xdr:to>
      <xdr:col>107</xdr:col>
      <xdr:colOff>50800</xdr:colOff>
      <xdr:row>59</xdr:row>
      <xdr:rowOff>4979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18128"/>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3054</xdr:rowOff>
    </xdr:from>
    <xdr:to>
      <xdr:col>102</xdr:col>
      <xdr:colOff>114300</xdr:colOff>
      <xdr:row>59</xdr:row>
      <xdr:rowOff>4979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18604"/>
          <a:ext cx="889000" cy="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123399</xdr:rowOff>
    </xdr:from>
    <xdr:to>
      <xdr:col>116</xdr:col>
      <xdr:colOff>114300</xdr:colOff>
      <xdr:row>59</xdr:row>
      <xdr:rowOff>53549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6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38326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8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123075</xdr:rowOff>
    </xdr:from>
    <xdr:to>
      <xdr:col>112</xdr:col>
      <xdr:colOff>38100</xdr:colOff>
      <xdr:row>59</xdr:row>
      <xdr:rowOff>53225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44352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5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123228</xdr:rowOff>
    </xdr:from>
    <xdr:to>
      <xdr:col>107</xdr:col>
      <xdr:colOff>101600</xdr:colOff>
      <xdr:row>59</xdr:row>
      <xdr:rowOff>53378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6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44505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6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125629</xdr:rowOff>
    </xdr:from>
    <xdr:to>
      <xdr:col>102</xdr:col>
      <xdr:colOff>165100</xdr:colOff>
      <xdr:row>59</xdr:row>
      <xdr:rowOff>55779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46906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6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44981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6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23495</xdr:rowOff>
    </xdr:from>
    <xdr:to>
      <xdr:col>116</xdr:col>
      <xdr:colOff>63500</xdr:colOff>
      <xdr:row>73</xdr:row>
      <xdr:rowOff>55728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539345"/>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55728</xdr:rowOff>
    </xdr:from>
    <xdr:to>
      <xdr:col>111</xdr:col>
      <xdr:colOff>177800</xdr:colOff>
      <xdr:row>73</xdr:row>
      <xdr:rowOff>123851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571578"/>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123851</xdr:rowOff>
    </xdr:from>
    <xdr:to>
      <xdr:col>107</xdr:col>
      <xdr:colOff>50800</xdr:colOff>
      <xdr:row>74</xdr:row>
      <xdr:rowOff>1854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639701"/>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1854</xdr:rowOff>
    </xdr:from>
    <xdr:to>
      <xdr:col>102</xdr:col>
      <xdr:colOff>114300</xdr:colOff>
      <xdr:row>74</xdr:row>
      <xdr:rowOff>18999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689154"/>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144145</xdr:rowOff>
    </xdr:from>
    <xdr:to>
      <xdr:col>116</xdr:col>
      <xdr:colOff>114300</xdr:colOff>
      <xdr:row>73</xdr:row>
      <xdr:rowOff>74295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48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167022</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33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4928</xdr:rowOff>
    </xdr:from>
    <xdr:to>
      <xdr:col>112</xdr:col>
      <xdr:colOff>38100</xdr:colOff>
      <xdr:row>73</xdr:row>
      <xdr:rowOff>106528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123055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2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73051</xdr:rowOff>
    </xdr:from>
    <xdr:to>
      <xdr:col>107</xdr:col>
      <xdr:colOff>101600</xdr:colOff>
      <xdr:row>74</xdr:row>
      <xdr:rowOff>3201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58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19728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3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122504</xdr:rowOff>
    </xdr:from>
    <xdr:to>
      <xdr:col>102</xdr:col>
      <xdr:colOff>165100</xdr:colOff>
      <xdr:row>74</xdr:row>
      <xdr:rowOff>52654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69181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139649</xdr:rowOff>
    </xdr:from>
    <xdr:to>
      <xdr:col>98</xdr:col>
      <xdr:colOff>38100</xdr:colOff>
      <xdr:row>74</xdr:row>
      <xdr:rowOff>69799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86326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類似団体平均と比較すると、主に人件費、公債費、繰出金において、住民一人あたりのコストが高い状況となっている。</a:t>
          </a:r>
          <a:endParaRPr lang="ja-JP" altLang="ja-JP" sz="1400">
            <a:effectLst/>
          </a:endParaRPr>
        </a:p>
        <a:p>
          <a:r>
            <a:rPr kumimoji="1" lang="ja-JP" altLang="ja-JP" sz="1100">
              <a:solidFill>
                <a:schemeClr val="dk1"/>
              </a:solidFill>
              <a:effectLst/>
              <a:latin typeface="+mn-lt"/>
              <a:ea typeface="+mn-ea"/>
              <a:cs typeface="+mn-cs"/>
            </a:rPr>
            <a:t>人件費は、人口当たりの職員数が多いことが影響している。今後も、時間外勤務の削減をさらに進め、人件費の抑制に努める。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は、過去に多額の地方債を発行したこと及び近年、緊急性の高い事業に積極的に投資したことにより、類似団体平均と比較して高い状況が続いており、今後も増加する見込みであるため、投資的経費の圧縮、事務事業の見直し等により経費の縮減に努める。</a:t>
          </a:r>
          <a:endParaRPr lang="ja-JP" altLang="ja-JP" sz="1400">
            <a:effectLst/>
          </a:endParaRPr>
        </a:p>
        <a:p>
          <a:r>
            <a:rPr kumimoji="1" lang="ja-JP" altLang="ja-JP" sz="1100">
              <a:solidFill>
                <a:schemeClr val="dk1"/>
              </a:solidFill>
              <a:effectLst/>
              <a:latin typeface="+mn-lt"/>
              <a:ea typeface="+mn-ea"/>
              <a:cs typeface="+mn-cs"/>
            </a:rPr>
            <a:t>繰出金は、類似団体より高齢化率が高いことにより、介護保険事業特別会計及び後期高齢者医療特別会計への繰出金が高くなっている。今後も高齢化が進展することが見込まれるため、給付の適正化、介護予防事業の推進、疾病予防の推進等により、負担額の縮減に努める。</a:t>
          </a:r>
          <a:endParaRPr lang="ja-JP" altLang="ja-JP" sz="1400">
            <a:effectLst/>
          </a:endParaRPr>
        </a:p>
        <a:p>
          <a:r>
            <a:rPr kumimoji="1" lang="ja-JP" altLang="ja-JP" sz="1100">
              <a:solidFill>
                <a:schemeClr val="dk1"/>
              </a:solidFill>
              <a:effectLst/>
              <a:latin typeface="+mn-lt"/>
              <a:ea typeface="+mn-ea"/>
              <a:cs typeface="+mn-cs"/>
            </a:rPr>
            <a:t>また、普通建設事業費は大型事業の整備費がピークを過ぎたことなどより、昨年度に引き続き、類似団体平均を下回っている。ただし、各施設の老朽化対策が喫緊の課題となっているため、公共施設総合管理計画及び各施設の個別施設計画に基づき、中長期的な視点から公共施設の更新、統廃合、長寿命化等を進め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和歌山県和歌山市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352,941
348,370
208.85
170,783,720
167,925,445
2,577,870
86,038,362
171,768,930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129032</xdr:rowOff>
    </xdr:from>
    <xdr:to>
      <xdr:col>24</xdr:col>
      <xdr:colOff>63500</xdr:colOff>
      <xdr:row>33</xdr:row>
      <xdr:rowOff>4826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15432"/>
          <a:ext cx="8382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4826</xdr:rowOff>
    </xdr:from>
    <xdr:to>
      <xdr:col>19</xdr:col>
      <xdr:colOff>177800</xdr:colOff>
      <xdr:row>33</xdr:row>
      <xdr:rowOff>72644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2676"/>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72644</xdr:rowOff>
    </xdr:from>
    <xdr:to>
      <xdr:col>15</xdr:col>
      <xdr:colOff>50800</xdr:colOff>
      <xdr:row>33</xdr:row>
      <xdr:rowOff>82550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3049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82550</xdr:rowOff>
    </xdr:from>
    <xdr:to>
      <xdr:col>10</xdr:col>
      <xdr:colOff>114300</xdr:colOff>
      <xdr:row>33</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4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78232</xdr:rowOff>
    </xdr:from>
    <xdr:to>
      <xdr:col>24</xdr:col>
      <xdr:colOff>114300</xdr:colOff>
      <xdr:row>33</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101109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125476</xdr:rowOff>
    </xdr:from>
    <xdr:to>
      <xdr:col>20</xdr:col>
      <xdr:colOff>38100</xdr:colOff>
      <xdr:row>33</xdr:row>
      <xdr:rowOff>55626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72153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8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21844</xdr:rowOff>
    </xdr:from>
    <xdr:to>
      <xdr:col>15</xdr:col>
      <xdr:colOff>101600</xdr:colOff>
      <xdr:row>33</xdr:row>
      <xdr:rowOff>123444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139971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31750</xdr:rowOff>
    </xdr:from>
    <xdr:to>
      <xdr:col>10</xdr:col>
      <xdr:colOff>165100</xdr:colOff>
      <xdr:row>33</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35560</xdr:rowOff>
    </xdr:from>
    <xdr:to>
      <xdr:col>6</xdr:col>
      <xdr:colOff>38100</xdr:colOff>
      <xdr:row>33</xdr:row>
      <xdr:rowOff>137160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9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153687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64262</xdr:rowOff>
    </xdr:from>
    <xdr:to>
      <xdr:col>24</xdr:col>
      <xdr:colOff>63500</xdr:colOff>
      <xdr:row>58</xdr:row>
      <xdr:rowOff>141148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08362"/>
          <a:ext cx="8382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48196</xdr:rowOff>
    </xdr:from>
    <xdr:to>
      <xdr:col>19</xdr:col>
      <xdr:colOff>177800</xdr:colOff>
      <xdr:row>58</xdr:row>
      <xdr:rowOff>141148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92296"/>
          <a:ext cx="889000" cy="9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74879</xdr:rowOff>
    </xdr:from>
    <xdr:to>
      <xdr:col>15</xdr:col>
      <xdr:colOff>50800</xdr:colOff>
      <xdr:row>58</xdr:row>
      <xdr:rowOff>48196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76079"/>
          <a:ext cx="889000" cy="3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68923</xdr:rowOff>
    </xdr:from>
    <xdr:to>
      <xdr:col>10</xdr:col>
      <xdr:colOff>114300</xdr:colOff>
      <xdr:row>56</xdr:row>
      <xdr:rowOff>74879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12873"/>
          <a:ext cx="889000" cy="86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13462</xdr:rowOff>
    </xdr:from>
    <xdr:to>
      <xdr:col>24</xdr:col>
      <xdr:colOff>114300</xdr:colOff>
      <xdr:row>58</xdr:row>
      <xdr:rowOff>115062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163339</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90348</xdr:rowOff>
    </xdr:from>
    <xdr:to>
      <xdr:col>20</xdr:col>
      <xdr:colOff>38100</xdr:colOff>
      <xdr:row>59</xdr:row>
      <xdr:rowOff>20498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11625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168846</xdr:rowOff>
    </xdr:from>
    <xdr:to>
      <xdr:col>15</xdr:col>
      <xdr:colOff>101600</xdr:colOff>
      <xdr:row>58</xdr:row>
      <xdr:rowOff>98996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90123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3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24079</xdr:rowOff>
    </xdr:from>
    <xdr:to>
      <xdr:col>10</xdr:col>
      <xdr:colOff>165100</xdr:colOff>
      <xdr:row>56</xdr:row>
      <xdr:rowOff>125679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2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142206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4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18123</xdr:rowOff>
    </xdr:from>
    <xdr:to>
      <xdr:col>6</xdr:col>
      <xdr:colOff>38100</xdr:colOff>
      <xdr:row>51</xdr:row>
      <xdr:rowOff>119723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110850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5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136187</xdr:rowOff>
    </xdr:from>
    <xdr:to>
      <xdr:col>24</xdr:col>
      <xdr:colOff>63500</xdr:colOff>
      <xdr:row>76</xdr:row>
      <xdr:rowOff>67768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94937"/>
          <a:ext cx="838200" cy="10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11097</xdr:rowOff>
    </xdr:from>
    <xdr:to>
      <xdr:col>19</xdr:col>
      <xdr:colOff>177800</xdr:colOff>
      <xdr:row>76</xdr:row>
      <xdr:rowOff>67768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41297"/>
          <a:ext cx="889000" cy="5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11097</xdr:rowOff>
    </xdr:from>
    <xdr:to>
      <xdr:col>15</xdr:col>
      <xdr:colOff>50800</xdr:colOff>
      <xdr:row>76</xdr:row>
      <xdr:rowOff>126372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41297"/>
          <a:ext cx="889000" cy="11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126372</xdr:rowOff>
    </xdr:from>
    <xdr:to>
      <xdr:col>10</xdr:col>
      <xdr:colOff>114300</xdr:colOff>
      <xdr:row>77</xdr:row>
      <xdr:rowOff>116528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56572"/>
          <a:ext cx="889000" cy="16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85387</xdr:rowOff>
    </xdr:from>
    <xdr:to>
      <xdr:col>24</xdr:col>
      <xdr:colOff>114300</xdr:colOff>
      <xdr:row>76</xdr:row>
      <xdr:rowOff>15537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4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108264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9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16968</xdr:rowOff>
    </xdr:from>
    <xdr:to>
      <xdr:col>20</xdr:col>
      <xdr:colOff>38100</xdr:colOff>
      <xdr:row>76</xdr:row>
      <xdr:rowOff>118568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135094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2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131747</xdr:rowOff>
    </xdr:from>
    <xdr:to>
      <xdr:col>15</xdr:col>
      <xdr:colOff>101600</xdr:colOff>
      <xdr:row>76</xdr:row>
      <xdr:rowOff>61897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9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78424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75572</xdr:rowOff>
    </xdr:from>
    <xdr:to>
      <xdr:col>10</xdr:col>
      <xdr:colOff>165100</xdr:colOff>
      <xdr:row>77</xdr:row>
      <xdr:rowOff>5722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0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22250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8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65728</xdr:rowOff>
    </xdr:from>
    <xdr:to>
      <xdr:col>6</xdr:col>
      <xdr:colOff>38100</xdr:colOff>
      <xdr:row>77</xdr:row>
      <xdr:rowOff>167328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12405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4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119171</xdr:rowOff>
    </xdr:from>
    <xdr:to>
      <xdr:col>24</xdr:col>
      <xdr:colOff>63500</xdr:colOff>
      <xdr:row>97</xdr:row>
      <xdr:rowOff>141002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49821"/>
          <a:ext cx="8382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6060</xdr:rowOff>
    </xdr:from>
    <xdr:to>
      <xdr:col>19</xdr:col>
      <xdr:colOff>177800</xdr:colOff>
      <xdr:row>97</xdr:row>
      <xdr:rowOff>119171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36710"/>
          <a:ext cx="889000" cy="1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151358</xdr:rowOff>
    </xdr:from>
    <xdr:to>
      <xdr:col>15</xdr:col>
      <xdr:colOff>50800</xdr:colOff>
      <xdr:row>97</xdr:row>
      <xdr:rowOff>6060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10558"/>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151358</xdr:rowOff>
    </xdr:from>
    <xdr:to>
      <xdr:col>10</xdr:col>
      <xdr:colOff>114300</xdr:colOff>
      <xdr:row>98</xdr:row>
      <xdr:rowOff>34475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10558"/>
          <a:ext cx="889000" cy="2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90202</xdr:rowOff>
    </xdr:from>
    <xdr:to>
      <xdr:col>24</xdr:col>
      <xdr:colOff>114300</xdr:colOff>
      <xdr:row>98</xdr:row>
      <xdr:rowOff>20352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5129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68371</xdr:rowOff>
    </xdr:from>
    <xdr:to>
      <xdr:col>20</xdr:col>
      <xdr:colOff>38100</xdr:colOff>
      <xdr:row>97</xdr:row>
      <xdr:rowOff>169971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9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161098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9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126710</xdr:rowOff>
    </xdr:from>
    <xdr:to>
      <xdr:col>15</xdr:col>
      <xdr:colOff>101600</xdr:colOff>
      <xdr:row>97</xdr:row>
      <xdr:rowOff>56860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8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47987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100558</xdr:rowOff>
    </xdr:from>
    <xdr:to>
      <xdr:col>10</xdr:col>
      <xdr:colOff>165100</xdr:colOff>
      <xdr:row>97</xdr:row>
      <xdr:rowOff>30708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21835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65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155125</xdr:rowOff>
    </xdr:from>
    <xdr:to>
      <xdr:col>6</xdr:col>
      <xdr:colOff>38100</xdr:colOff>
      <xdr:row>98</xdr:row>
      <xdr:rowOff>85275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76402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7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68834</xdr:rowOff>
    </xdr:from>
    <xdr:to>
      <xdr:col>55</xdr:col>
      <xdr:colOff>0</xdr:colOff>
      <xdr:row>37</xdr:row>
      <xdr:rowOff>71577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1248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71577</xdr:rowOff>
    </xdr:from>
    <xdr:to>
      <xdr:col>50</xdr:col>
      <xdr:colOff>114300</xdr:colOff>
      <xdr:row>37</xdr:row>
      <xdr:rowOff>74320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1522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74320</xdr:rowOff>
    </xdr:from>
    <xdr:to>
      <xdr:col>45</xdr:col>
      <xdr:colOff>177800</xdr:colOff>
      <xdr:row>37</xdr:row>
      <xdr:rowOff>75692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1797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48717</xdr:rowOff>
    </xdr:from>
    <xdr:to>
      <xdr:col>41</xdr:col>
      <xdr:colOff>50800</xdr:colOff>
      <xdr:row>37</xdr:row>
      <xdr:rowOff>75692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92367"/>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18034</xdr:rowOff>
    </xdr:from>
    <xdr:to>
      <xdr:col>55</xdr:col>
      <xdr:colOff>50800</xdr:colOff>
      <xdr:row>37</xdr:row>
      <xdr:rowOff>119634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167911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20777</xdr:rowOff>
    </xdr:from>
    <xdr:to>
      <xdr:col>50</xdr:col>
      <xdr:colOff>165100</xdr:colOff>
      <xdr:row>37</xdr:row>
      <xdr:rowOff>122377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113504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457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23520</xdr:rowOff>
    </xdr:from>
    <xdr:to>
      <xdr:col>46</xdr:col>
      <xdr:colOff>38100</xdr:colOff>
      <xdr:row>37</xdr:row>
      <xdr:rowOff>125120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116247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459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24892</xdr:rowOff>
    </xdr:from>
    <xdr:to>
      <xdr:col>41</xdr:col>
      <xdr:colOff>101600</xdr:colOff>
      <xdr:row>37</xdr:row>
      <xdr:rowOff>126492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117619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169367</xdr:rowOff>
    </xdr:from>
    <xdr:to>
      <xdr:col>36</xdr:col>
      <xdr:colOff>165100</xdr:colOff>
      <xdr:row>37</xdr:row>
      <xdr:rowOff>99517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90644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43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132385</xdr:rowOff>
    </xdr:from>
    <xdr:to>
      <xdr:col>55</xdr:col>
      <xdr:colOff>0</xdr:colOff>
      <xdr:row>58</xdr:row>
      <xdr:rowOff>2387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05035"/>
          <a:ext cx="838200" cy="4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148082</xdr:rowOff>
    </xdr:from>
    <xdr:to>
      <xdr:col>50</xdr:col>
      <xdr:colOff>114300</xdr:colOff>
      <xdr:row>58</xdr:row>
      <xdr:rowOff>2387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20732"/>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94818</xdr:rowOff>
    </xdr:from>
    <xdr:to>
      <xdr:col>45</xdr:col>
      <xdr:colOff>177800</xdr:colOff>
      <xdr:row>57</xdr:row>
      <xdr:rowOff>148082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67468"/>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2769</xdr:rowOff>
    </xdr:from>
    <xdr:to>
      <xdr:col>41</xdr:col>
      <xdr:colOff>50800</xdr:colOff>
      <xdr:row>57</xdr:row>
      <xdr:rowOff>94818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75419"/>
          <a:ext cx="889000" cy="9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81585</xdr:rowOff>
    </xdr:from>
    <xdr:to>
      <xdr:col>55</xdr:col>
      <xdr:colOff>50800</xdr:colOff>
      <xdr:row>58</xdr:row>
      <xdr:rowOff>11735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60012</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3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123037</xdr:rowOff>
    </xdr:from>
    <xdr:to>
      <xdr:col>50</xdr:col>
      <xdr:colOff>165100</xdr:colOff>
      <xdr:row>58</xdr:row>
      <xdr:rowOff>53187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44314</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98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97282</xdr:rowOff>
    </xdr:from>
    <xdr:to>
      <xdr:col>46</xdr:col>
      <xdr:colOff>38100</xdr:colOff>
      <xdr:row>58</xdr:row>
      <xdr:rowOff>27432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6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18559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6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44018</xdr:rowOff>
    </xdr:from>
    <xdr:to>
      <xdr:col>41</xdr:col>
      <xdr:colOff>101600</xdr:colOff>
      <xdr:row>57</xdr:row>
      <xdr:rowOff>145618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136745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123419</xdr:rowOff>
    </xdr:from>
    <xdr:to>
      <xdr:col>36</xdr:col>
      <xdr:colOff>165100</xdr:colOff>
      <xdr:row>57</xdr:row>
      <xdr:rowOff>53569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44696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25381</xdr:rowOff>
    </xdr:from>
    <xdr:to>
      <xdr:col>55</xdr:col>
      <xdr:colOff>0</xdr:colOff>
      <xdr:row>78</xdr:row>
      <xdr:rowOff>69768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98481"/>
          <a:ext cx="8382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12255</xdr:rowOff>
    </xdr:from>
    <xdr:to>
      <xdr:col>50</xdr:col>
      <xdr:colOff>114300</xdr:colOff>
      <xdr:row>78</xdr:row>
      <xdr:rowOff>69768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85355"/>
          <a:ext cx="889000" cy="5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12255</xdr:rowOff>
    </xdr:from>
    <xdr:to>
      <xdr:col>45</xdr:col>
      <xdr:colOff>177800</xdr:colOff>
      <xdr:row>78</xdr:row>
      <xdr:rowOff>41384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85355"/>
          <a:ext cx="889000" cy="2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13818</xdr:rowOff>
    </xdr:from>
    <xdr:to>
      <xdr:col>41</xdr:col>
      <xdr:colOff>50800</xdr:colOff>
      <xdr:row>78</xdr:row>
      <xdr:rowOff>41384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86918"/>
          <a:ext cx="8890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146031</xdr:rowOff>
    </xdr:from>
    <xdr:to>
      <xdr:col>55</xdr:col>
      <xdr:colOff>50800</xdr:colOff>
      <xdr:row>78</xdr:row>
      <xdr:rowOff>76181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124458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18968</xdr:rowOff>
    </xdr:from>
    <xdr:to>
      <xdr:col>50</xdr:col>
      <xdr:colOff>165100</xdr:colOff>
      <xdr:row>78</xdr:row>
      <xdr:rowOff>120568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111695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132905</xdr:rowOff>
    </xdr:from>
    <xdr:to>
      <xdr:col>46</xdr:col>
      <xdr:colOff>38100</xdr:colOff>
      <xdr:row>78</xdr:row>
      <xdr:rowOff>63055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54182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2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162034</xdr:rowOff>
    </xdr:from>
    <xdr:to>
      <xdr:col>41</xdr:col>
      <xdr:colOff>101600</xdr:colOff>
      <xdr:row>78</xdr:row>
      <xdr:rowOff>92184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83311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134468</xdr:rowOff>
    </xdr:from>
    <xdr:to>
      <xdr:col>36</xdr:col>
      <xdr:colOff>165100</xdr:colOff>
      <xdr:row>78</xdr:row>
      <xdr:rowOff>64618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55745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140463</xdr:rowOff>
    </xdr:from>
    <xdr:to>
      <xdr:col>55</xdr:col>
      <xdr:colOff>0</xdr:colOff>
      <xdr:row>95</xdr:row>
      <xdr:rowOff>154617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28213"/>
          <a:ext cx="8382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154617</xdr:rowOff>
    </xdr:from>
    <xdr:to>
      <xdr:col>50</xdr:col>
      <xdr:colOff>114300</xdr:colOff>
      <xdr:row>95</xdr:row>
      <xdr:rowOff>169190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42367"/>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169190</xdr:rowOff>
    </xdr:from>
    <xdr:to>
      <xdr:col>45</xdr:col>
      <xdr:colOff>177800</xdr:colOff>
      <xdr:row>96</xdr:row>
      <xdr:rowOff>6731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56940"/>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137068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9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62661</xdr:rowOff>
    </xdr:from>
    <xdr:to>
      <xdr:col>41</xdr:col>
      <xdr:colOff>50800</xdr:colOff>
      <xdr:row>96</xdr:row>
      <xdr:rowOff>6731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350411"/>
          <a:ext cx="889000" cy="1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162062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89663</xdr:rowOff>
    </xdr:from>
    <xdr:to>
      <xdr:col>55</xdr:col>
      <xdr:colOff>50800</xdr:colOff>
      <xdr:row>96</xdr:row>
      <xdr:rowOff>19813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112540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103817</xdr:rowOff>
    </xdr:from>
    <xdr:to>
      <xdr:col>50</xdr:col>
      <xdr:colOff>165100</xdr:colOff>
      <xdr:row>96</xdr:row>
      <xdr:rowOff>33967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50494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118390</xdr:rowOff>
    </xdr:from>
    <xdr:to>
      <xdr:col>46</xdr:col>
      <xdr:colOff>38100</xdr:colOff>
      <xdr:row>96</xdr:row>
      <xdr:rowOff>48540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65067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18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127381</xdr:rowOff>
    </xdr:from>
    <xdr:to>
      <xdr:col>41</xdr:col>
      <xdr:colOff>101600</xdr:colOff>
      <xdr:row>96</xdr:row>
      <xdr:rowOff>57531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74058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9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11861</xdr:rowOff>
    </xdr:from>
    <xdr:to>
      <xdr:col>36</xdr:col>
      <xdr:colOff>165100</xdr:colOff>
      <xdr:row>95</xdr:row>
      <xdr:rowOff>113461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129988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77325</xdr:rowOff>
    </xdr:from>
    <xdr:to>
      <xdr:col>85</xdr:col>
      <xdr:colOff>127000</xdr:colOff>
      <xdr:row>35</xdr:row>
      <xdr:rowOff>169527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906625"/>
          <a:ext cx="838200" cy="26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169527</xdr:rowOff>
    </xdr:from>
    <xdr:to>
      <xdr:col>81</xdr:col>
      <xdr:colOff>50800</xdr:colOff>
      <xdr:row>37</xdr:row>
      <xdr:rowOff>117820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70277"/>
          <a:ext cx="889000" cy="29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13752</xdr:rowOff>
    </xdr:from>
    <xdr:to>
      <xdr:col>76</xdr:col>
      <xdr:colOff>114300</xdr:colOff>
      <xdr:row>37</xdr:row>
      <xdr:rowOff>117820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185952"/>
          <a:ext cx="889000" cy="27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13752</xdr:rowOff>
    </xdr:from>
    <xdr:to>
      <xdr:col>71</xdr:col>
      <xdr:colOff>177800</xdr:colOff>
      <xdr:row>36</xdr:row>
      <xdr:rowOff>76781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185952"/>
          <a:ext cx="8890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26525</xdr:rowOff>
    </xdr:from>
    <xdr:to>
      <xdr:col>85</xdr:col>
      <xdr:colOff>177800</xdr:colOff>
      <xdr:row>34</xdr:row>
      <xdr:rowOff>128125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49402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118727</xdr:rowOff>
    </xdr:from>
    <xdr:to>
      <xdr:col>81</xdr:col>
      <xdr:colOff>101600</xdr:colOff>
      <xdr:row>36</xdr:row>
      <xdr:rowOff>48877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65404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9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67020</xdr:rowOff>
    </xdr:from>
    <xdr:to>
      <xdr:col>76</xdr:col>
      <xdr:colOff>165100</xdr:colOff>
      <xdr:row>37</xdr:row>
      <xdr:rowOff>168619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106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159747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0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134402</xdr:rowOff>
    </xdr:from>
    <xdr:to>
      <xdr:col>72</xdr:col>
      <xdr:colOff>38100</xdr:colOff>
      <xdr:row>36</xdr:row>
      <xdr:rowOff>64552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3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81079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25981</xdr:rowOff>
    </xdr:from>
    <xdr:to>
      <xdr:col>67</xdr:col>
      <xdr:colOff>101600</xdr:colOff>
      <xdr:row>36</xdr:row>
      <xdr:rowOff>127581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144108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17650</xdr:rowOff>
    </xdr:from>
    <xdr:to>
      <xdr:col>85</xdr:col>
      <xdr:colOff>126364</xdr:colOff>
      <xdr:row>56</xdr:row>
      <xdr:rowOff>104313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90150"/>
          <a:ext cx="1269" cy="111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108140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970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104313</xdr:rowOff>
    </xdr:from>
    <xdr:to>
      <xdr:col>86</xdr:col>
      <xdr:colOff>25400</xdr:colOff>
      <xdr:row>56</xdr:row>
      <xdr:rowOff>104313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70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135777</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17650</xdr:rowOff>
    </xdr:from>
    <xdr:to>
      <xdr:col>86</xdr:col>
      <xdr:colOff>25400</xdr:colOff>
      <xdr:row>50</xdr:row>
      <xdr:rowOff>17650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9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72606</xdr:rowOff>
    </xdr:from>
    <xdr:to>
      <xdr:col>85</xdr:col>
      <xdr:colOff>127000</xdr:colOff>
      <xdr:row>56</xdr:row>
      <xdr:rowOff>66525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502356"/>
          <a:ext cx="838200" cy="16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35470</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122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12593</xdr:rowOff>
    </xdr:from>
    <xdr:to>
      <xdr:col>85</xdr:col>
      <xdr:colOff>177800</xdr:colOff>
      <xdr:row>54</xdr:row>
      <xdr:rowOff>114193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27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66525</xdr:rowOff>
    </xdr:from>
    <xdr:to>
      <xdr:col>81</xdr:col>
      <xdr:colOff>50800</xdr:colOff>
      <xdr:row>56</xdr:row>
      <xdr:rowOff>112794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667725"/>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101313</xdr:rowOff>
    </xdr:from>
    <xdr:to>
      <xdr:col>81</xdr:col>
      <xdr:colOff>101600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47990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13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112794</xdr:rowOff>
    </xdr:from>
    <xdr:to>
      <xdr:col>76</xdr:col>
      <xdr:colOff>114300</xdr:colOff>
      <xdr:row>57</xdr:row>
      <xdr:rowOff>460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713994"/>
          <a:ext cx="8890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134186</xdr:rowOff>
    </xdr:from>
    <xdr:to>
      <xdr:col>76</xdr:col>
      <xdr:colOff>165100</xdr:colOff>
      <xdr:row>55</xdr:row>
      <xdr:rowOff>64336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80863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48740</xdr:rowOff>
    </xdr:from>
    <xdr:to>
      <xdr:col>71</xdr:col>
      <xdr:colOff>177800</xdr:colOff>
      <xdr:row>57</xdr:row>
      <xdr:rowOff>460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478490"/>
          <a:ext cx="889000" cy="29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169618</xdr:rowOff>
    </xdr:from>
    <xdr:to>
      <xdr:col>72</xdr:col>
      <xdr:colOff>38100</xdr:colOff>
      <xdr:row>55</xdr:row>
      <xdr:rowOff>99768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125590</xdr:rowOff>
    </xdr:from>
    <xdr:to>
      <xdr:col>67</xdr:col>
      <xdr:colOff>101600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21806</xdr:rowOff>
    </xdr:from>
    <xdr:to>
      <xdr:col>85</xdr:col>
      <xdr:colOff>177800</xdr:colOff>
      <xdr:row>55</xdr:row>
      <xdr:rowOff>123406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45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233</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4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15725</xdr:rowOff>
    </xdr:from>
    <xdr:to>
      <xdr:col>81</xdr:col>
      <xdr:colOff>101600</xdr:colOff>
      <xdr:row>56</xdr:row>
      <xdr:rowOff>117325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61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108452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70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61994</xdr:rowOff>
    </xdr:from>
    <xdr:to>
      <xdr:col>76</xdr:col>
      <xdr:colOff>165100</xdr:colOff>
      <xdr:row>56</xdr:row>
      <xdr:rowOff>163594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6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154721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75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121110</xdr:rowOff>
    </xdr:from>
    <xdr:to>
      <xdr:col>72</xdr:col>
      <xdr:colOff>38100</xdr:colOff>
      <xdr:row>57</xdr:row>
      <xdr:rowOff>51260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2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42387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1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169390</xdr:rowOff>
    </xdr:from>
    <xdr:to>
      <xdr:col>67</xdr:col>
      <xdr:colOff>101600</xdr:colOff>
      <xdr:row>55</xdr:row>
      <xdr:rowOff>99540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4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90667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2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50764</xdr:rowOff>
    </xdr:from>
    <xdr:to>
      <xdr:col>85</xdr:col>
      <xdr:colOff>127000</xdr:colOff>
      <xdr:row>79</xdr:row>
      <xdr:rowOff>78522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9531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25073</xdr:rowOff>
    </xdr:from>
    <xdr:to>
      <xdr:col>81</xdr:col>
      <xdr:colOff>50800</xdr:colOff>
      <xdr:row>79</xdr:row>
      <xdr:rowOff>50764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69623"/>
          <a:ext cx="889000" cy="2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152763</xdr:rowOff>
    </xdr:from>
    <xdr:to>
      <xdr:col>76</xdr:col>
      <xdr:colOff>114300</xdr:colOff>
      <xdr:row>79</xdr:row>
      <xdr:rowOff>25073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25863"/>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152763</xdr:rowOff>
    </xdr:from>
    <xdr:to>
      <xdr:col>71</xdr:col>
      <xdr:colOff>177800</xdr:colOff>
      <xdr:row>79</xdr:row>
      <xdr:rowOff>69487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2586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27722</xdr:rowOff>
    </xdr:from>
    <xdr:to>
      <xdr:col>85</xdr:col>
      <xdr:colOff>177800</xdr:colOff>
      <xdr:row>79</xdr:row>
      <xdr:rowOff>129322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114099</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7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171414</xdr:rowOff>
    </xdr:from>
    <xdr:to>
      <xdr:col>81</xdr:col>
      <xdr:colOff>101600</xdr:colOff>
      <xdr:row>79</xdr:row>
      <xdr:rowOff>101564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92691</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37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145723</xdr:rowOff>
    </xdr:from>
    <xdr:to>
      <xdr:col>76</xdr:col>
      <xdr:colOff>165100</xdr:colOff>
      <xdr:row>79</xdr:row>
      <xdr:rowOff>75873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67000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1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101963</xdr:rowOff>
    </xdr:from>
    <xdr:to>
      <xdr:col>72</xdr:col>
      <xdr:colOff>38100</xdr:colOff>
      <xdr:row>79</xdr:row>
      <xdr:rowOff>32113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23240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5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18687</xdr:rowOff>
    </xdr:from>
    <xdr:to>
      <xdr:col>67</xdr:col>
      <xdr:colOff>101600</xdr:colOff>
      <xdr:row>79</xdr:row>
      <xdr:rowOff>120287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111414</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55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3683</xdr:rowOff>
    </xdr:from>
    <xdr:to>
      <xdr:col>85</xdr:col>
      <xdr:colOff>127000</xdr:colOff>
      <xdr:row>95</xdr:row>
      <xdr:rowOff>36305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291433"/>
          <a:ext cx="838200" cy="3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36305</xdr:rowOff>
    </xdr:from>
    <xdr:to>
      <xdr:col>81</xdr:col>
      <xdr:colOff>50800</xdr:colOff>
      <xdr:row>95</xdr:row>
      <xdr:rowOff>70549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324055"/>
          <a:ext cx="8890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70549</xdr:rowOff>
    </xdr:from>
    <xdr:to>
      <xdr:col>76</xdr:col>
      <xdr:colOff>114300</xdr:colOff>
      <xdr:row>95</xdr:row>
      <xdr:rowOff>101707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358299"/>
          <a:ext cx="889000" cy="3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101707</xdr:rowOff>
    </xdr:from>
    <xdr:to>
      <xdr:col>71</xdr:col>
      <xdr:colOff>177800</xdr:colOff>
      <xdr:row>95</xdr:row>
      <xdr:rowOff>141574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89457"/>
          <a:ext cx="889000" cy="3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124333</xdr:rowOff>
    </xdr:from>
    <xdr:to>
      <xdr:col>85</xdr:col>
      <xdr:colOff>177800</xdr:colOff>
      <xdr:row>95</xdr:row>
      <xdr:rowOff>54483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4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147210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09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156955</xdr:rowOff>
    </xdr:from>
    <xdr:to>
      <xdr:col>81</xdr:col>
      <xdr:colOff>101600</xdr:colOff>
      <xdr:row>95</xdr:row>
      <xdr:rowOff>87105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7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103632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4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19749</xdr:rowOff>
    </xdr:from>
    <xdr:to>
      <xdr:col>76</xdr:col>
      <xdr:colOff>165100</xdr:colOff>
      <xdr:row>95</xdr:row>
      <xdr:rowOff>121349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50907</xdr:rowOff>
    </xdr:from>
    <xdr:to>
      <xdr:col>72</xdr:col>
      <xdr:colOff>38100</xdr:colOff>
      <xdr:row>95</xdr:row>
      <xdr:rowOff>152507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169034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1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90774</xdr:rowOff>
    </xdr:from>
    <xdr:to>
      <xdr:col>67</xdr:col>
      <xdr:colOff>101600</xdr:colOff>
      <xdr:row>96</xdr:row>
      <xdr:rowOff>20924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37451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1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消防費は、近隣市と共同運用する高機能消防指令システムの更新や宮前出張所建設に係る建設工事等により増加し、類似団体平均を上回った。</a:t>
          </a:r>
          <a:endParaRPr lang="ja-JP" altLang="ja-JP" sz="1400">
            <a:effectLst/>
          </a:endParaRPr>
        </a:p>
        <a:p>
          <a:r>
            <a:rPr kumimoji="1" lang="ja-JP" altLang="ja-JP" sz="1100">
              <a:solidFill>
                <a:schemeClr val="dk1"/>
              </a:solidFill>
              <a:effectLst/>
              <a:latin typeface="+mn-lt"/>
              <a:ea typeface="+mn-ea"/>
              <a:cs typeface="+mn-cs"/>
            </a:rPr>
            <a:t>土木費は、市単独道路維持費用</a:t>
          </a:r>
          <a:r>
            <a:rPr kumimoji="1" lang="ja-JP" altLang="en-US" sz="1100">
              <a:solidFill>
                <a:schemeClr val="dk1"/>
              </a:solidFill>
              <a:effectLst/>
              <a:latin typeface="+mn-lt"/>
              <a:ea typeface="+mn-ea"/>
              <a:cs typeface="+mn-cs"/>
            </a:rPr>
            <a:t>や道路整備費用</a:t>
          </a:r>
          <a:r>
            <a:rPr kumimoji="1" lang="ja-JP" altLang="ja-JP" sz="1100">
              <a:solidFill>
                <a:schemeClr val="dk1"/>
              </a:solidFill>
              <a:effectLst/>
              <a:latin typeface="+mn-lt"/>
              <a:ea typeface="+mn-ea"/>
              <a:cs typeface="+mn-cs"/>
            </a:rPr>
            <a:t>の増大により増加し、類似団体平均を上回った。</a:t>
          </a:r>
          <a:endParaRPr lang="ja-JP" altLang="ja-JP" sz="1400">
            <a:effectLst/>
          </a:endParaRPr>
        </a:p>
        <a:p>
          <a:r>
            <a:rPr kumimoji="1" lang="ja-JP" altLang="ja-JP" sz="1100">
              <a:solidFill>
                <a:schemeClr val="dk1"/>
              </a:solidFill>
              <a:effectLst/>
              <a:latin typeface="+mn-lt"/>
              <a:ea typeface="+mn-ea"/>
              <a:cs typeface="+mn-cs"/>
            </a:rPr>
            <a:t>民生費は、</a:t>
          </a:r>
          <a:r>
            <a:rPr lang="ja-JP" altLang="ja-JP" sz="1100" b="0" i="0" baseline="0">
              <a:solidFill>
                <a:schemeClr val="dk1"/>
              </a:solidFill>
              <a:effectLst/>
              <a:latin typeface="+mn-lt"/>
              <a:ea typeface="+mn-ea"/>
              <a:cs typeface="+mn-cs"/>
            </a:rPr>
            <a:t>障害者福祉サービス等給付金、低所得者等を対象とした給付金、施設型給付等交付金の</a:t>
          </a:r>
          <a:r>
            <a:rPr kumimoji="1" lang="ja-JP" altLang="ja-JP" sz="1100">
              <a:solidFill>
                <a:schemeClr val="dk1"/>
              </a:solidFill>
              <a:effectLst/>
              <a:latin typeface="+mn-lt"/>
              <a:ea typeface="+mn-ea"/>
              <a:cs typeface="+mn-cs"/>
            </a:rPr>
            <a:t>増加等により、増加した。類似団体より高齢化率が高いことから今後も高齢化が進展することが見込まれるため、資格審査等の適正化・厳格化、介護予防事業の推進、疾病予防の推進等により、コストの縮減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は、過去に多額の地方債を発行したこと及び近年、緊急性の高い事業に積極的に投資したことにより、類似団体平均と比較して高い状況が続いており、今後も増加する見込みであるため、投資的経費の圧縮、事務事業の見直し等により経費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和歌山県和歌山市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実質単年度収支は、令和６年度決算では、歳入において交付金等が増加したこと、また歳出では土地造成特別会計への繰出金が皆減したため、総じて、４．１億円収支が改善した。財政調整基金は取り崩しがなく、決算剰余金等の積立を行ったため、残高が増加した。</a:t>
          </a:r>
        </a:p>
        <a:p>
          <a:r>
            <a:rPr kumimoji="1" lang="ja-JP" altLang="en-US" sz="1250">
              <a:latin typeface="ＭＳ ゴシック" pitchFamily="49" charset="-128"/>
              <a:ea typeface="ＭＳ ゴシック" pitchFamily="49" charset="-128"/>
            </a:rPr>
            <a:t>今後の見込みとしては、近年当初予算編成時より、不要な歳出を見直し、歳入歳出均衡を保った予算編成を行っていること、市債の借入についても、交付税措置があるものに切り替え、借入額総額も抑えていることから、このままの収支が続くことを見込んでいるが、今後、扶助費の増や、次期ごみ処理施設の建設、庁舎建替などの大型事業を予定しており、収支が悪化する可能性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和歌山県和歌山市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令和６年度決算では、標準財政規模に対する黒字額が増加している。</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これは、実質普通交付税や標準税収入額の増加により、標準財政規模が増加したことに加え、一般会計において実質収支の黒字幅が伸びたことや工業用水道事業会計において現金預金の増により資金譲与が伸びたことが主な要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他方、水道事業会計においては、水道料金収入の減少、施設の老朽化等により経営環境が厳しくなっているため、今後、合理的・効率的に施設整備を行っていく必要がある。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170783720</v>
      </c>
      <c r="BO4" s="358"/>
      <c r="BP4" s="358"/>
      <c r="BQ4" s="358"/>
      <c r="BR4" s="358"/>
      <c r="BS4" s="358"/>
      <c r="BT4" s="358"/>
      <c r="BU4" s="359"/>
      <c r="BV4" s="357">
        <v>160285350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v>
      </c>
      <c r="CU4" s="364"/>
      <c r="CV4" s="364"/>
      <c r="CW4" s="364"/>
      <c r="CX4" s="364"/>
      <c r="CY4" s="364"/>
      <c r="CZ4" s="364"/>
      <c r="DA4" s="365"/>
      <c r="DB4" s="363">
        <v>2.6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167925445</v>
      </c>
      <c r="BO5" s="395"/>
      <c r="BP5" s="395"/>
      <c r="BQ5" s="395"/>
      <c r="BR5" s="395"/>
      <c r="BS5" s="395"/>
      <c r="BT5" s="395"/>
      <c r="BU5" s="396"/>
      <c r="BV5" s="394">
        <v>157795317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96.1</v>
      </c>
      <c r="CU5" s="392"/>
      <c r="CV5" s="392"/>
      <c r="CW5" s="392"/>
      <c r="CX5" s="392"/>
      <c r="CY5" s="392"/>
      <c r="CZ5" s="392"/>
      <c r="DA5" s="393"/>
      <c r="DB5" s="391">
        <v>95.9</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2858275</v>
      </c>
      <c r="BO6" s="395"/>
      <c r="BP6" s="395"/>
      <c r="BQ6" s="395"/>
      <c r="BR6" s="395"/>
      <c r="BS6" s="395"/>
      <c r="BT6" s="395"/>
      <c r="BU6" s="396"/>
      <c r="BV6" s="394">
        <v>2490033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97.2</v>
      </c>
      <c r="CU6" s="432"/>
      <c r="CV6" s="432"/>
      <c r="CW6" s="432"/>
      <c r="CX6" s="432"/>
      <c r="CY6" s="432"/>
      <c r="CZ6" s="432"/>
      <c r="DA6" s="433"/>
      <c r="DB6" s="431">
        <v>98.4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280405</v>
      </c>
      <c r="BO7" s="395"/>
      <c r="BP7" s="395"/>
      <c r="BQ7" s="395"/>
      <c r="BR7" s="395"/>
      <c r="BS7" s="395"/>
      <c r="BT7" s="395"/>
      <c r="BU7" s="396"/>
      <c r="BV7" s="394">
        <v>326657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86038362</v>
      </c>
      <c r="CU7" s="395"/>
      <c r="CV7" s="395"/>
      <c r="CW7" s="395"/>
      <c r="CX7" s="395"/>
      <c r="CY7" s="395"/>
      <c r="CZ7" s="395"/>
      <c r="DA7" s="396"/>
      <c r="DB7" s="394">
        <v>84181773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2577870</v>
      </c>
      <c r="BO8" s="395"/>
      <c r="BP8" s="395"/>
      <c r="BQ8" s="395"/>
      <c r="BR8" s="395"/>
      <c r="BS8" s="395"/>
      <c r="BT8" s="395"/>
      <c r="BU8" s="396"/>
      <c r="BV8" s="394">
        <v>2163376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0.77</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356729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414492</v>
      </c>
      <c r="BO9" s="395"/>
      <c r="BP9" s="395"/>
      <c r="BQ9" s="395"/>
      <c r="BR9" s="395"/>
      <c r="BS9" s="395"/>
      <c r="BT9" s="395"/>
      <c r="BU9" s="396"/>
      <c r="BV9" s="394">
        <v>606957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15.4</v>
      </c>
      <c r="CU9" s="392"/>
      <c r="CV9" s="392"/>
      <c r="CW9" s="392"/>
      <c r="CX9" s="392"/>
      <c r="CY9" s="392"/>
      <c r="CZ9" s="392"/>
      <c r="DA9" s="393"/>
      <c r="DB9" s="391">
        <v>16.2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364154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2024799</v>
      </c>
      <c r="BO10" s="395"/>
      <c r="BP10" s="395"/>
      <c r="BQ10" s="395"/>
      <c r="BR10" s="395"/>
      <c r="BS10" s="395"/>
      <c r="BT10" s="395"/>
      <c r="BU10" s="396"/>
      <c r="BV10" s="394">
        <v>1632574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140</v>
      </c>
      <c r="BO11" s="395"/>
      <c r="BP11" s="395"/>
      <c r="BQ11" s="395"/>
      <c r="BR11" s="395"/>
      <c r="BS11" s="395"/>
      <c r="BT11" s="395"/>
      <c r="BU11" s="396"/>
      <c r="BV11" s="394">
        <v>160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352941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348370</v>
      </c>
      <c r="S13" s="479"/>
      <c r="T13" s="479"/>
      <c r="U13" s="479"/>
      <c r="V13" s="480"/>
      <c r="W13" s="410" t="s">
        <v>131</v>
      </c>
      <c r="X13" s="411"/>
      <c r="Y13" s="411"/>
      <c r="Z13" s="411"/>
      <c r="AA13" s="411"/>
      <c r="AB13" s="401"/>
      <c r="AC13" s="445">
        <v>2679</v>
      </c>
      <c r="AD13" s="446"/>
      <c r="AE13" s="446"/>
      <c r="AF13" s="446"/>
      <c r="AG13" s="488"/>
      <c r="AH13" s="445">
        <v>3023</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2439431</v>
      </c>
      <c r="BO13" s="395"/>
      <c r="BP13" s="395"/>
      <c r="BQ13" s="395"/>
      <c r="BR13" s="395"/>
      <c r="BS13" s="395"/>
      <c r="BT13" s="395"/>
      <c r="BU13" s="396"/>
      <c r="BV13" s="394">
        <v>2239691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9.8000000000000007</v>
      </c>
      <c r="CU13" s="392"/>
      <c r="CV13" s="392"/>
      <c r="CW13" s="392"/>
      <c r="CX13" s="392"/>
      <c r="CY13" s="392"/>
      <c r="CZ13" s="392"/>
      <c r="DA13" s="393"/>
      <c r="DB13" s="391">
        <v>9.5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356472</v>
      </c>
      <c r="S14" s="479"/>
      <c r="T14" s="479"/>
      <c r="U14" s="479"/>
      <c r="V14" s="480"/>
      <c r="W14" s="384"/>
      <c r="X14" s="385"/>
      <c r="Y14" s="385"/>
      <c r="Z14" s="385"/>
      <c r="AA14" s="385"/>
      <c r="AB14" s="374"/>
      <c r="AC14" s="481">
        <v>1.8</v>
      </c>
      <c r="AD14" s="482"/>
      <c r="AE14" s="482"/>
      <c r="AF14" s="482"/>
      <c r="AG14" s="483"/>
      <c r="AH14" s="481">
        <v>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79.3</v>
      </c>
      <c r="CU14" s="493"/>
      <c r="CV14" s="493"/>
      <c r="CW14" s="493"/>
      <c r="CX14" s="493"/>
      <c r="CY14" s="493"/>
      <c r="CZ14" s="493"/>
      <c r="DA14" s="494"/>
      <c r="DB14" s="492">
        <v>84.9</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352244</v>
      </c>
      <c r="S15" s="479"/>
      <c r="T15" s="479"/>
      <c r="U15" s="479"/>
      <c r="V15" s="480"/>
      <c r="W15" s="410" t="s">
        <v>137</v>
      </c>
      <c r="X15" s="411"/>
      <c r="Y15" s="411"/>
      <c r="Z15" s="411"/>
      <c r="AA15" s="411"/>
      <c r="AB15" s="401"/>
      <c r="AC15" s="445">
        <v>35959</v>
      </c>
      <c r="AD15" s="446"/>
      <c r="AE15" s="446"/>
      <c r="AF15" s="446"/>
      <c r="AG15" s="488"/>
      <c r="AH15" s="445">
        <v>37094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51615623</v>
      </c>
      <c r="BO15" s="358"/>
      <c r="BP15" s="358"/>
      <c r="BQ15" s="358"/>
      <c r="BR15" s="358"/>
      <c r="BS15" s="358"/>
      <c r="BT15" s="358"/>
      <c r="BU15" s="359"/>
      <c r="BV15" s="357">
        <v>51266531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23.6</v>
      </c>
      <c r="AD16" s="482"/>
      <c r="AE16" s="482"/>
      <c r="AF16" s="482"/>
      <c r="AG16" s="483"/>
      <c r="AH16" s="481">
        <v>24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70389217</v>
      </c>
      <c r="BO16" s="395"/>
      <c r="BP16" s="395"/>
      <c r="BQ16" s="395"/>
      <c r="BR16" s="395"/>
      <c r="BS16" s="395"/>
      <c r="BT16" s="395"/>
      <c r="BU16" s="396"/>
      <c r="BV16" s="394">
        <v>67319273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113972</v>
      </c>
      <c r="AD17" s="446"/>
      <c r="AE17" s="446"/>
      <c r="AF17" s="446"/>
      <c r="AG17" s="488"/>
      <c r="AH17" s="445">
        <v>114600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66138038</v>
      </c>
      <c r="BO17" s="395"/>
      <c r="BP17" s="395"/>
      <c r="BQ17" s="395"/>
      <c r="BR17" s="395"/>
      <c r="BS17" s="395"/>
      <c r="BT17" s="395"/>
      <c r="BU17" s="396"/>
      <c r="BV17" s="394">
        <v>65627880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208.85</v>
      </c>
      <c r="M18" s="518"/>
      <c r="N18" s="518"/>
      <c r="O18" s="518"/>
      <c r="P18" s="518"/>
      <c r="Q18" s="518"/>
      <c r="R18" s="519"/>
      <c r="S18" s="519"/>
      <c r="T18" s="519"/>
      <c r="U18" s="519"/>
      <c r="V18" s="520"/>
      <c r="W18" s="412"/>
      <c r="X18" s="413"/>
      <c r="Y18" s="413"/>
      <c r="Z18" s="413"/>
      <c r="AA18" s="413"/>
      <c r="AB18" s="404"/>
      <c r="AC18" s="521">
        <v>74.7</v>
      </c>
      <c r="AD18" s="522"/>
      <c r="AE18" s="522"/>
      <c r="AF18" s="522"/>
      <c r="AG18" s="523"/>
      <c r="AH18" s="521">
        <v>74.099999999999994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86016869</v>
      </c>
      <c r="BO18" s="395"/>
      <c r="BP18" s="395"/>
      <c r="BQ18" s="395"/>
      <c r="BR18" s="395"/>
      <c r="BS18" s="395"/>
      <c r="BT18" s="395"/>
      <c r="BU18" s="396"/>
      <c r="BV18" s="394">
        <v>82476317</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1708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107158820</v>
      </c>
      <c r="BO19" s="395"/>
      <c r="BP19" s="395"/>
      <c r="BQ19" s="395"/>
      <c r="BR19" s="395"/>
      <c r="BS19" s="395"/>
      <c r="BT19" s="395"/>
      <c r="BU19" s="396"/>
      <c r="BV19" s="394">
        <v>100568557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157666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171768930</v>
      </c>
      <c r="BO22" s="358"/>
      <c r="BP22" s="358"/>
      <c r="BQ22" s="358"/>
      <c r="BR22" s="358"/>
      <c r="BS22" s="358"/>
      <c r="BT22" s="358"/>
      <c r="BU22" s="359"/>
      <c r="BV22" s="357">
        <v>178843162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132160393</v>
      </c>
      <c r="BO23" s="395"/>
      <c r="BP23" s="395"/>
      <c r="BQ23" s="395"/>
      <c r="BR23" s="395"/>
      <c r="BS23" s="395"/>
      <c r="BT23" s="395"/>
      <c r="BU23" s="396"/>
      <c r="BV23" s="394">
        <v>137531836</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9500</v>
      </c>
      <c r="R24" s="446"/>
      <c r="S24" s="446"/>
      <c r="T24" s="446"/>
      <c r="U24" s="446"/>
      <c r="V24" s="488"/>
      <c r="W24" s="540"/>
      <c r="X24" s="541"/>
      <c r="Y24" s="542"/>
      <c r="Z24" s="444" t="s">
        <v>162</v>
      </c>
      <c r="AA24" s="424"/>
      <c r="AB24" s="424"/>
      <c r="AC24" s="424"/>
      <c r="AD24" s="424"/>
      <c r="AE24" s="424"/>
      <c r="AF24" s="424"/>
      <c r="AG24" s="425"/>
      <c r="AH24" s="445">
        <v>2360</v>
      </c>
      <c r="AI24" s="446"/>
      <c r="AJ24" s="446"/>
      <c r="AK24" s="446"/>
      <c r="AL24" s="488"/>
      <c r="AM24" s="445">
        <v>7582680</v>
      </c>
      <c r="AN24" s="446"/>
      <c r="AO24" s="446"/>
      <c r="AP24" s="446"/>
      <c r="AQ24" s="446"/>
      <c r="AR24" s="488"/>
      <c r="AS24" s="445">
        <v>3213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109983413</v>
      </c>
      <c r="BO24" s="395"/>
      <c r="BP24" s="395"/>
      <c r="BQ24" s="395"/>
      <c r="BR24" s="395"/>
      <c r="BS24" s="395"/>
      <c r="BT24" s="395"/>
      <c r="BU24" s="396"/>
      <c r="BV24" s="394">
        <v>112575823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8200</v>
      </c>
      <c r="R25" s="446"/>
      <c r="S25" s="446"/>
      <c r="T25" s="446"/>
      <c r="U25" s="446"/>
      <c r="V25" s="488"/>
      <c r="W25" s="540"/>
      <c r="X25" s="541"/>
      <c r="Y25" s="542"/>
      <c r="Z25" s="444" t="s">
        <v>165</v>
      </c>
      <c r="AA25" s="424"/>
      <c r="AB25" s="424"/>
      <c r="AC25" s="424"/>
      <c r="AD25" s="424"/>
      <c r="AE25" s="424"/>
      <c r="AF25" s="424"/>
      <c r="AG25" s="425"/>
      <c r="AH25" s="445">
        <v>392</v>
      </c>
      <c r="AI25" s="446"/>
      <c r="AJ25" s="446"/>
      <c r="AK25" s="446"/>
      <c r="AL25" s="488"/>
      <c r="AM25" s="445">
        <v>1328880</v>
      </c>
      <c r="AN25" s="446"/>
      <c r="AO25" s="446"/>
      <c r="AP25" s="446"/>
      <c r="AQ25" s="446"/>
      <c r="AR25" s="488"/>
      <c r="AS25" s="445">
        <v>3390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21131311</v>
      </c>
      <c r="BO25" s="358"/>
      <c r="BP25" s="358"/>
      <c r="BQ25" s="358"/>
      <c r="BR25" s="358"/>
      <c r="BS25" s="358"/>
      <c r="BT25" s="358"/>
      <c r="BU25" s="359"/>
      <c r="BV25" s="357">
        <v>31120424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6900</v>
      </c>
      <c r="R26" s="446"/>
      <c r="S26" s="446"/>
      <c r="T26" s="446"/>
      <c r="U26" s="446"/>
      <c r="V26" s="488"/>
      <c r="W26" s="540"/>
      <c r="X26" s="541"/>
      <c r="Y26" s="542"/>
      <c r="Z26" s="444" t="s">
        <v>168</v>
      </c>
      <c r="AA26" s="546"/>
      <c r="AB26" s="546"/>
      <c r="AC26" s="546"/>
      <c r="AD26" s="546"/>
      <c r="AE26" s="546"/>
      <c r="AF26" s="546"/>
      <c r="AG26" s="547"/>
      <c r="AH26" s="445">
        <v>218</v>
      </c>
      <c r="AI26" s="446"/>
      <c r="AJ26" s="446"/>
      <c r="AK26" s="446"/>
      <c r="AL26" s="488"/>
      <c r="AM26" s="445">
        <v>681686</v>
      </c>
      <c r="AN26" s="446"/>
      <c r="AO26" s="446"/>
      <c r="AP26" s="446"/>
      <c r="AQ26" s="446"/>
      <c r="AR26" s="488"/>
      <c r="AS26" s="445">
        <v>3127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7900</v>
      </c>
      <c r="R27" s="446"/>
      <c r="S27" s="446"/>
      <c r="T27" s="446"/>
      <c r="U27" s="446"/>
      <c r="V27" s="488"/>
      <c r="W27" s="540"/>
      <c r="X27" s="541"/>
      <c r="Y27" s="542"/>
      <c r="Z27" s="444" t="s">
        <v>171</v>
      </c>
      <c r="AA27" s="424"/>
      <c r="AB27" s="424"/>
      <c r="AC27" s="424"/>
      <c r="AD27" s="424"/>
      <c r="AE27" s="424"/>
      <c r="AF27" s="424"/>
      <c r="AG27" s="425"/>
      <c r="AH27" s="445">
        <v>121</v>
      </c>
      <c r="AI27" s="446"/>
      <c r="AJ27" s="446"/>
      <c r="AK27" s="446"/>
      <c r="AL27" s="488"/>
      <c r="AM27" s="445">
        <v>444377</v>
      </c>
      <c r="AN27" s="446"/>
      <c r="AO27" s="446"/>
      <c r="AP27" s="446"/>
      <c r="AQ27" s="446"/>
      <c r="AR27" s="488"/>
      <c r="AS27" s="445">
        <v>3673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7200</v>
      </c>
      <c r="R28" s="446"/>
      <c r="S28" s="446"/>
      <c r="T28" s="446"/>
      <c r="U28" s="446"/>
      <c r="V28" s="488"/>
      <c r="W28" s="540"/>
      <c r="X28" s="541"/>
      <c r="Y28" s="542"/>
      <c r="Z28" s="444" t="s">
        <v>174</v>
      </c>
      <c r="AA28" s="424"/>
      <c r="AB28" s="424"/>
      <c r="AC28" s="424"/>
      <c r="AD28" s="424"/>
      <c r="AE28" s="424"/>
      <c r="AF28" s="424"/>
      <c r="AG28" s="425"/>
      <c r="AH28" s="445">
        <v>28</v>
      </c>
      <c r="AI28" s="446"/>
      <c r="AJ28" s="446"/>
      <c r="AK28" s="446"/>
      <c r="AL28" s="488"/>
      <c r="AM28" s="445">
        <v>66892</v>
      </c>
      <c r="AN28" s="446"/>
      <c r="AO28" s="446"/>
      <c r="AP28" s="446"/>
      <c r="AQ28" s="446"/>
      <c r="AR28" s="488"/>
      <c r="AS28" s="445">
        <v>2389</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16069847</v>
      </c>
      <c r="BO28" s="358"/>
      <c r="BP28" s="358"/>
      <c r="BQ28" s="358"/>
      <c r="BR28" s="358"/>
      <c r="BS28" s="358"/>
      <c r="BT28" s="358"/>
      <c r="BU28" s="359"/>
      <c r="BV28" s="357">
        <v>14045048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36</v>
      </c>
      <c r="M29" s="446"/>
      <c r="N29" s="446"/>
      <c r="O29" s="446"/>
      <c r="P29" s="488"/>
      <c r="Q29" s="445">
        <v>6600</v>
      </c>
      <c r="R29" s="446"/>
      <c r="S29" s="446"/>
      <c r="T29" s="446"/>
      <c r="U29" s="446"/>
      <c r="V29" s="488"/>
      <c r="W29" s="543"/>
      <c r="X29" s="544"/>
      <c r="Y29" s="545"/>
      <c r="Z29" s="444" t="s">
        <v>177</v>
      </c>
      <c r="AA29" s="424"/>
      <c r="AB29" s="424"/>
      <c r="AC29" s="424"/>
      <c r="AD29" s="424"/>
      <c r="AE29" s="424"/>
      <c r="AF29" s="424"/>
      <c r="AG29" s="425"/>
      <c r="AH29" s="445">
        <v>2509</v>
      </c>
      <c r="AI29" s="446"/>
      <c r="AJ29" s="446"/>
      <c r="AK29" s="446"/>
      <c r="AL29" s="488"/>
      <c r="AM29" s="445">
        <v>8093949</v>
      </c>
      <c r="AN29" s="446"/>
      <c r="AO29" s="446"/>
      <c r="AP29" s="446"/>
      <c r="AQ29" s="446"/>
      <c r="AR29" s="488"/>
      <c r="AS29" s="445">
        <v>3226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4587013</v>
      </c>
      <c r="BO29" s="395"/>
      <c r="BP29" s="395"/>
      <c r="BQ29" s="395"/>
      <c r="BR29" s="395"/>
      <c r="BS29" s="395"/>
      <c r="BT29" s="395"/>
      <c r="BU29" s="396"/>
      <c r="BV29" s="394">
        <v>4209863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4027618</v>
      </c>
      <c r="BO30" s="514"/>
      <c r="BP30" s="514"/>
      <c r="BQ30" s="514"/>
      <c r="BR30" s="514"/>
      <c r="BS30" s="514"/>
      <c r="BT30" s="514"/>
      <c r="BU30" s="515"/>
      <c r="BV30" s="513">
        <v>2926302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8</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12</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17</v>
      </c>
      <c r="BF34" s="584"/>
      <c r="BG34" s="585" t="str">
        <f>IF('各会計、関係団体の財政状況及び健全化判断比率'!B37="","",'各会計、関係団体の財政状況及び健全化判断比率'!B37)</f>
        <v>卸売市場事業特別会計</v>
      </c>
      <c r="BH34" s="585"/>
      <c r="BI34" s="585"/>
      <c r="BJ34" s="585"/>
      <c r="BK34" s="585"/>
      <c r="BL34" s="585"/>
      <c r="BM34" s="585"/>
      <c r="BN34" s="585"/>
      <c r="BO34" s="585"/>
      <c r="BP34" s="585"/>
      <c r="BQ34" s="585"/>
      <c r="BR34" s="585"/>
      <c r="BS34" s="585"/>
      <c r="BT34" s="585"/>
      <c r="BU34" s="585"/>
      <c r="BV34" s="163"/>
      <c r="BW34" s="584">
        <f>IF(BY34="","",MAX(C34:D43,U34:V43,AM34:AN43,BE34:BF43)+1)</f>
        <v>18</v>
      </c>
      <c r="BX34" s="584"/>
      <c r="BY34" s="585" t="str">
        <f>IF('各会計、関係団体の財政状況及び健全化判断比率'!B68="","",'各会計、関係団体の財政状況及び健全化判断比率'!B68)</f>
        <v>和歌山地方税回収機構</v>
      </c>
      <c r="BZ34" s="585"/>
      <c r="CA34" s="585"/>
      <c r="CB34" s="585"/>
      <c r="CC34" s="585"/>
      <c r="CD34" s="585"/>
      <c r="CE34" s="585"/>
      <c r="CF34" s="585"/>
      <c r="CG34" s="585"/>
      <c r="CH34" s="585"/>
      <c r="CI34" s="585"/>
      <c r="CJ34" s="585"/>
      <c r="CK34" s="585"/>
      <c r="CL34" s="585"/>
      <c r="CM34" s="585"/>
      <c r="CN34" s="163"/>
      <c r="CO34" s="584">
        <f>IF(CQ34="","",MAX(C34:D43,U34:V43,AM34:AN43,BE34:BF43,BW34:BX43)+1)</f>
        <v>22</v>
      </c>
      <c r="CP34" s="584"/>
      <c r="CQ34" s="585" t="str">
        <f>IF('各会計、関係団体の財政状況及び健全化判断比率'!BS7="","",'各会計、関係団体の財政状況及び健全化判断比率'!BS7)</f>
        <v>和歌山市清掃株式会社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土地区画整理事業特別会計</v>
      </c>
      <c r="F35" s="585"/>
      <c r="G35" s="585"/>
      <c r="H35" s="585"/>
      <c r="I35" s="585"/>
      <c r="J35" s="585"/>
      <c r="K35" s="585"/>
      <c r="L35" s="585"/>
      <c r="M35" s="585"/>
      <c r="N35" s="585"/>
      <c r="O35" s="585"/>
      <c r="P35" s="585"/>
      <c r="Q35" s="585"/>
      <c r="R35" s="585"/>
      <c r="S35" s="585"/>
      <c r="T35" s="163"/>
      <c r="U35" s="584">
        <f>IF(W35="","",U34+1)</f>
        <v>9</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13</v>
      </c>
      <c r="AN35" s="584"/>
      <c r="AO35" s="585" t="str">
        <f>IF('各会計、関係団体の財政状況及び健全化判断比率'!B33="","",'各会計、関係団体の財政状況及び健全化判断比率'!B33)</f>
        <v>工業用水道事業会計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19</v>
      </c>
      <c r="BX35" s="584"/>
      <c r="BY35" s="585" t="str">
        <f>IF('各会計、関係団体の財政状況及び健全化判断比率'!B69="","",'各会計、関係団体の財政状況及び健全化判断比率'!B69)</f>
        <v>和歌山県住宅新築資金等貸付金回収管理組合</v>
      </c>
      <c r="BZ35" s="585"/>
      <c r="CA35" s="585"/>
      <c r="CB35" s="585"/>
      <c r="CC35" s="585"/>
      <c r="CD35" s="585"/>
      <c r="CE35" s="585"/>
      <c r="CF35" s="585"/>
      <c r="CG35" s="585"/>
      <c r="CH35" s="585"/>
      <c r="CI35" s="585"/>
      <c r="CJ35" s="585"/>
      <c r="CK35" s="585"/>
      <c r="CL35" s="585"/>
      <c r="CM35" s="585"/>
      <c r="CN35" s="163"/>
      <c r="CO35" s="584">
        <f t="shared" ref="CO35:CO43" si="3">IF(CQ35="","",CO34+1)</f>
        <v>23</v>
      </c>
      <c r="CP35" s="584"/>
      <c r="CQ35" s="585" t="str">
        <f>IF('各会計、関係団体の財政状況及び健全化判断比率'!BS8="","",'各会計、関係団体の財政状況及び健全化判断比率'!BS8)</f>
        <v>公益財団法人和歌山市文化スポーツ振興財団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住宅改修資金貸付事業特別会計</v>
      </c>
      <c r="F36" s="585"/>
      <c r="G36" s="585"/>
      <c r="H36" s="585"/>
      <c r="I36" s="585"/>
      <c r="J36" s="585"/>
      <c r="K36" s="585"/>
      <c r="L36" s="585"/>
      <c r="M36" s="585"/>
      <c r="N36" s="585"/>
      <c r="O36" s="585"/>
      <c r="P36" s="585"/>
      <c r="Q36" s="585"/>
      <c r="R36" s="585"/>
      <c r="S36" s="585"/>
      <c r="T36" s="163"/>
      <c r="U36" s="584">
        <f t="shared" ref="U36:U43" si="4">IF(W36="","",U35+1)</f>
        <v>10</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14</v>
      </c>
      <c r="AN36" s="584"/>
      <c r="AO36" s="585" t="str">
        <f>IF('各会計、関係団体の財政状況及び健全化判断比率'!B34="","",'各会計、関係団体の財政状況及び健全化判断比率'!B34)</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20</v>
      </c>
      <c r="BX36" s="584"/>
      <c r="BY36" s="585" t="str">
        <f>IF('各会計、関係団体の財政状況及び健全化判断比率'!B70="","",'各会計、関係団体の財政状況及び健全化判断比率'!B70)</f>
        <v>和歌山県後期高齢者医療広域連合</v>
      </c>
      <c r="BZ36" s="585"/>
      <c r="CA36" s="585"/>
      <c r="CB36" s="585"/>
      <c r="CC36" s="585"/>
      <c r="CD36" s="585"/>
      <c r="CE36" s="585"/>
      <c r="CF36" s="585"/>
      <c r="CG36" s="585"/>
      <c r="CH36" s="585"/>
      <c r="CI36" s="585"/>
      <c r="CJ36" s="585"/>
      <c r="CK36" s="585"/>
      <c r="CL36" s="585"/>
      <c r="CM36" s="585"/>
      <c r="CN36" s="163"/>
      <c r="CO36" s="584">
        <f t="shared" si="3"/>
        <v>24</v>
      </c>
      <c r="CP36" s="584"/>
      <c r="CQ36" s="585" t="str">
        <f>IF('各会計、関係団体の財政状況及び健全化判断比率'!BS9="","",'各会計、関係団体の財政状況及び健全化判断比率'!BS9)</f>
        <v>公益財団法人和歌山市中小企業勤労者福祉サービスセンター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f>IF(E37="","",C36+1)</f>
        <v>4</v>
      </c>
      <c r="D37" s="584"/>
      <c r="E37" s="585" t="str">
        <f>IF('各会計、関係団体の財政状況及び健全化判断比率'!B10="","",'各会計、関係団体の財政状況及び健全化判断比率'!B10)</f>
        <v>住宅新築資金貸付事業特別会計</v>
      </c>
      <c r="F37" s="585"/>
      <c r="G37" s="585"/>
      <c r="H37" s="585"/>
      <c r="I37" s="585"/>
      <c r="J37" s="585"/>
      <c r="K37" s="585"/>
      <c r="L37" s="585"/>
      <c r="M37" s="585"/>
      <c r="N37" s="585"/>
      <c r="O37" s="585"/>
      <c r="P37" s="585"/>
      <c r="Q37" s="585"/>
      <c r="R37" s="585"/>
      <c r="S37" s="585"/>
      <c r="T37" s="163"/>
      <c r="U37" s="584">
        <f t="shared" si="4"/>
        <v>11</v>
      </c>
      <c r="V37" s="584"/>
      <c r="W37" s="585" t="str">
        <f>IF('各会計、関係団体の財政状況及び健全化判断比率'!B31="","",'各会計、関係団体の財政状況及び健全化判断比率'!B31)</f>
        <v>駐車場管理事業特別会計</v>
      </c>
      <c r="X37" s="585"/>
      <c r="Y37" s="585"/>
      <c r="Z37" s="585"/>
      <c r="AA37" s="585"/>
      <c r="AB37" s="585"/>
      <c r="AC37" s="585"/>
      <c r="AD37" s="585"/>
      <c r="AE37" s="585"/>
      <c r="AF37" s="585"/>
      <c r="AG37" s="585"/>
      <c r="AH37" s="585"/>
      <c r="AI37" s="585"/>
      <c r="AJ37" s="585"/>
      <c r="AK37" s="585"/>
      <c r="AL37" s="163"/>
      <c r="AM37" s="584">
        <f t="shared" si="0"/>
        <v>15</v>
      </c>
      <c r="AN37" s="584"/>
      <c r="AO37" s="585" t="str">
        <f>IF('各会計、関係団体の財政状況及び健全化判断比率'!B35="","",'各会計、関係団体の財政状況及び健全化判断比率'!B35)</f>
        <v>農業集落排水事業会計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21</v>
      </c>
      <c r="BX37" s="584"/>
      <c r="BY37" s="585" t="str">
        <f>IF('各会計、関係団体の財政状況及び健全化判断比率'!B71="","",'各会計、関係団体の財政状況及び健全化判断比率'!B71)</f>
        <v>和歌山県後期高齢者医療広域連合（特別会計）</v>
      </c>
      <c r="BZ37" s="585"/>
      <c r="CA37" s="585"/>
      <c r="CB37" s="585"/>
      <c r="CC37" s="585"/>
      <c r="CD37" s="585"/>
      <c r="CE37" s="585"/>
      <c r="CF37" s="585"/>
      <c r="CG37" s="585"/>
      <c r="CH37" s="585"/>
      <c r="CI37" s="585"/>
      <c r="CJ37" s="585"/>
      <c r="CK37" s="585"/>
      <c r="CL37" s="585"/>
      <c r="CM37" s="585"/>
      <c r="CN37" s="163"/>
      <c r="CO37" s="584">
        <f t="shared" si="3"/>
        <v>25</v>
      </c>
      <c r="CP37" s="584"/>
      <c r="CQ37" s="585" t="str">
        <f>IF('各会計、関係団体の財政状況及び健全化判断比率'!BS10="","",'各会計、関係団体の財政状況及び健全化判断比率'!BS10)</f>
        <v>株式会社ぶらくり</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f t="shared" ref="C38:C43" si="5">IF(E38="","",C37+1)</f>
        <v>5</v>
      </c>
      <c r="D38" s="584"/>
      <c r="E38" s="585" t="str">
        <f>IF('各会計、関係団体の財政状況及び健全化判断比率'!B11="","",'各会計、関係団体の財政状況及び健全化判断比率'!B11)</f>
        <v>宅地取得資金貸付事業特別会計</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16</v>
      </c>
      <c r="AN38" s="584"/>
      <c r="AO38" s="585" t="str">
        <f>IF('各会計、関係団体の財政状況及び健全化判断比率'!B36="","",'各会計、関係団体の財政状況及び健全化判断比率'!B36)</f>
        <v>漁業集落排水事業会計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f t="shared" si="5"/>
        <v>6</v>
      </c>
      <c r="D39" s="584"/>
      <c r="E39" s="585" t="str">
        <f>IF('各会計、関係団体の財政状況及び健全化判断比率'!B12="","",'各会計、関係団体の財政状況及び健全化判断比率'!B12)</f>
        <v>母子父子寡婦福祉資金貸付事業特別会計</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f t="shared" si="5"/>
        <v>7</v>
      </c>
      <c r="D40" s="584"/>
      <c r="E40" s="585" t="str">
        <f>IF('各会計、関係団体の財政状況及び健全化判断比率'!B13="","",'各会計、関係団体の財政状況及び健全化判断比率'!B13)</f>
        <v>直轄事業用地先行取得事業特別会計</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QzPDNxl7wGn80bESkkIbzDSAXIrOSjD67Jg78wIDW6Z5fswUwd+K558GHWq2kEdz0KzpnRFmWaMMsX+gQTa6CA==" saltValue="r2d1HjeuM16rkH4XXoKy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536</v>
      </c>
      <c r="G33" s="29" t="s">
        <v>537</v>
      </c>
      <c r="H33" s="29" t="s">
        <v>538</v>
      </c>
      <c r="I33" s="29" t="s">
        <v>539</v>
      </c>
      <c r="J33" s="30" t="s">
        <v>540</v>
      </c>
      <c r="K33" s="22"/>
      <c r="L33" s="22"/>
      <c r="M33" s="22"/>
      <c r="N33" s="22"/>
      <c r="O33" s="22"/>
      <c r="P33" s="22"/>
    </row>
    <row r="34" spans="1:16" ht="39" customHeight="1" x14ac:dyDescent="0.2">
      <c r="A34" s="22"/>
      <c r="B34" s="31"/>
      <c r="C34" s="1136" t="s">
        <v>541</v>
      </c>
      <c r="D34" s="1136"/>
      <c r="E34" s="1137"/>
      <c r="F34" s="32" t="s">
        <v>542</v>
      </c>
      <c r="G34" s="33" t="s">
        <v>543</v>
      </c>
      <c r="H34" s="33" t="s">
        <v>544</v>
      </c>
      <c r="I34" s="33" t="s">
        <v>545</v>
      </c>
      <c r="J34" s="34" t="s">
        <v>546</v>
      </c>
      <c r="K34" s="22"/>
      <c r="L34" s="22"/>
      <c r="M34" s="22"/>
      <c r="N34" s="22"/>
      <c r="O34" s="22"/>
      <c r="P34" s="22"/>
    </row>
    <row r="35" spans="1:16" ht="39" customHeight="1" x14ac:dyDescent="0.2">
      <c r="A35" s="22"/>
      <c r="B35" s="35"/>
      <c r="C35" s="1132" t="s">
        <v>547</v>
      </c>
      <c r="D35" s="1132"/>
      <c r="E35" s="1133"/>
      <c r="F35" s="36" t="s">
        <v>548</v>
      </c>
      <c r="G35" s="37" t="s">
        <v>549</v>
      </c>
      <c r="H35" s="37" t="s">
        <v>549</v>
      </c>
      <c r="I35" s="37" t="s">
        <v>550</v>
      </c>
      <c r="J35" s="38" t="s">
        <v>551</v>
      </c>
      <c r="K35" s="22"/>
      <c r="L35" s="22"/>
      <c r="M35" s="22"/>
      <c r="N35" s="22"/>
      <c r="O35" s="22"/>
      <c r="P35" s="22"/>
    </row>
    <row r="36" spans="1:16" ht="39" customHeight="1" x14ac:dyDescent="0.2">
      <c r="A36" s="22"/>
      <c r="B36" s="35"/>
      <c r="C36" s="1132" t="s">
        <v>552</v>
      </c>
      <c r="D36" s="1132"/>
      <c r="E36" s="1133"/>
      <c r="F36" s="36" t="s">
        <v>553</v>
      </c>
      <c r="G36" s="37" t="s">
        <v>554</v>
      </c>
      <c r="H36" s="37" t="s">
        <v>555</v>
      </c>
      <c r="I36" s="37" t="s">
        <v>556</v>
      </c>
      <c r="J36" s="38" t="s">
        <v>557</v>
      </c>
      <c r="K36" s="22"/>
      <c r="L36" s="22"/>
      <c r="M36" s="22"/>
      <c r="N36" s="22"/>
      <c r="O36" s="22"/>
      <c r="P36" s="22"/>
    </row>
    <row r="37" spans="1:16" ht="39" customHeight="1" x14ac:dyDescent="0.2">
      <c r="A37" s="22"/>
      <c r="B37" s="35"/>
      <c r="C37" s="1132" t="s">
        <v>558</v>
      </c>
      <c r="D37" s="1132"/>
      <c r="E37" s="1133"/>
      <c r="F37" s="36" t="s">
        <v>559</v>
      </c>
      <c r="G37" s="37" t="s">
        <v>559</v>
      </c>
      <c r="H37" s="37" t="s">
        <v>560</v>
      </c>
      <c r="I37" s="37" t="s">
        <v>560</v>
      </c>
      <c r="J37" s="38" t="s">
        <v>561</v>
      </c>
      <c r="K37" s="22"/>
      <c r="L37" s="22"/>
      <c r="M37" s="22"/>
      <c r="N37" s="22"/>
      <c r="O37" s="22"/>
      <c r="P37" s="22"/>
    </row>
    <row r="38" spans="1:16" ht="39" customHeight="1" x14ac:dyDescent="0.2">
      <c r="A38" s="22"/>
      <c r="B38" s="35"/>
      <c r="C38" s="1132" t="s">
        <v>562</v>
      </c>
      <c r="D38" s="1132"/>
      <c r="E38" s="1133"/>
      <c r="F38" s="36">
        <v>5.55</v>
      </c>
      <c r="G38" s="37">
        <v>4.88</v>
      </c>
      <c r="H38" s="37">
        <v>5.88</v>
      </c>
      <c r="I38" s="37">
        <v>5.55</v>
      </c>
      <c r="J38" s="38">
        <v>6.3</v>
      </c>
      <c r="K38" s="22"/>
      <c r="L38" s="22"/>
      <c r="M38" s="22"/>
      <c r="N38" s="22"/>
      <c r="O38" s="22"/>
      <c r="P38" s="22"/>
    </row>
    <row r="39" spans="1:16" ht="39" customHeight="1" x14ac:dyDescent="0.2">
      <c r="A39" s="22"/>
      <c r="B39" s="35"/>
      <c r="C39" s="1132" t="s">
        <v>563</v>
      </c>
      <c r="D39" s="1132"/>
      <c r="E39" s="1133"/>
      <c r="F39" s="36">
        <v>2.83</v>
      </c>
      <c r="G39" s="37">
        <v>3.83</v>
      </c>
      <c r="H39" s="37">
        <v>2.81</v>
      </c>
      <c r="I39" s="37">
        <v>3.5</v>
      </c>
      <c r="J39" s="38">
        <v>3.9</v>
      </c>
      <c r="K39" s="22"/>
      <c r="L39" s="22"/>
      <c r="M39" s="22"/>
      <c r="N39" s="22"/>
      <c r="O39" s="22"/>
      <c r="P39" s="22"/>
    </row>
    <row r="40" spans="1:16" ht="39" customHeight="1" x14ac:dyDescent="0.2">
      <c r="A40" s="22"/>
      <c r="B40" s="35"/>
      <c r="C40" s="1132" t="s">
        <v>564</v>
      </c>
      <c r="D40" s="1132"/>
      <c r="E40" s="1133"/>
      <c r="F40" s="36">
        <v>4.4400000000000004</v>
      </c>
      <c r="G40" s="37">
        <v>4.1399999999999997</v>
      </c>
      <c r="H40" s="37">
        <v>3.3</v>
      </c>
      <c r="I40" s="37">
        <v>2.4</v>
      </c>
      <c r="J40" s="38">
        <v>2.0499999999999998</v>
      </c>
      <c r="K40" s="22"/>
      <c r="L40" s="22"/>
      <c r="M40" s="22"/>
      <c r="N40" s="22"/>
      <c r="O40" s="22"/>
      <c r="P40" s="22"/>
    </row>
    <row r="41" spans="1:16" ht="39" customHeight="1" x14ac:dyDescent="0.2">
      <c r="A41" s="22"/>
      <c r="B41" s="35"/>
      <c r="C41" s="1132" t="s">
        <v>565</v>
      </c>
      <c r="D41" s="1132"/>
      <c r="E41" s="1133"/>
      <c r="F41" s="36">
        <v>4.62</v>
      </c>
      <c r="G41" s="37">
        <v>3.35</v>
      </c>
      <c r="H41" s="37">
        <v>2.79</v>
      </c>
      <c r="I41" s="37">
        <v>2.2799999999999998</v>
      </c>
      <c r="J41" s="38">
        <v>1.71</v>
      </c>
      <c r="K41" s="22"/>
      <c r="L41" s="22"/>
      <c r="M41" s="22"/>
      <c r="N41" s="22"/>
      <c r="O41" s="22"/>
      <c r="P41" s="22"/>
    </row>
    <row r="42" spans="1:16" ht="39" customHeight="1" x14ac:dyDescent="0.2">
      <c r="A42" s="22"/>
      <c r="B42" s="39"/>
      <c r="C42" s="1132" t="s">
        <v>566</v>
      </c>
      <c r="D42" s="1132"/>
      <c r="E42" s="1133"/>
      <c r="F42" s="36" t="s">
        <v>498</v>
      </c>
      <c r="G42" s="37" t="s">
        <v>498</v>
      </c>
      <c r="H42" s="37" t="s">
        <v>567</v>
      </c>
      <c r="I42" s="37" t="s">
        <v>498</v>
      </c>
      <c r="J42" s="38" t="s">
        <v>498</v>
      </c>
      <c r="K42" s="22"/>
      <c r="L42" s="22"/>
      <c r="M42" s="22"/>
      <c r="N42" s="22"/>
      <c r="O42" s="22"/>
      <c r="P42" s="22"/>
    </row>
    <row r="43" spans="1:16" ht="39" customHeight="1" thickBot="1" x14ac:dyDescent="0.25">
      <c r="A43" s="22"/>
      <c r="B43" s="40"/>
      <c r="C43" s="1134" t="s">
        <v>568</v>
      </c>
      <c r="D43" s="1134"/>
      <c r="E43" s="1135"/>
      <c r="F43" s="41">
        <v>1.06</v>
      </c>
      <c r="G43" s="42">
        <v>0.98</v>
      </c>
      <c r="H43" s="42">
        <v>1.0900000000000001</v>
      </c>
      <c r="I43" s="42">
        <v>0.69</v>
      </c>
      <c r="J43" s="43">
        <v>1.07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o0qkaMU1DpWPx+chXxm+5USG6yQAAaB/QjORFqUWqrDFbltYoqvxUo/zfDfvWvdxP3LtGGqTCs9vtAX2JBx/w==" saltValue="vwz+u2Lefm1MeprrFwi6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536</v>
      </c>
      <c r="L44" s="54" t="s">
        <v>537</v>
      </c>
      <c r="M44" s="54" t="s">
        <v>538</v>
      </c>
      <c r="N44" s="54" t="s">
        <v>539</v>
      </c>
      <c r="O44" s="55" t="s">
        <v>540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15476</v>
      </c>
      <c r="L45" s="58">
        <v>15602</v>
      </c>
      <c r="M45" s="58">
        <v>16467</v>
      </c>
      <c r="N45" s="58">
        <v>16891</v>
      </c>
      <c r="O45" s="59">
        <v>17166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498</v>
      </c>
      <c r="L46" s="62" t="s">
        <v>498</v>
      </c>
      <c r="M46" s="62" t="s">
        <v>498</v>
      </c>
      <c r="N46" s="62" t="s">
        <v>498</v>
      </c>
      <c r="O46" s="63" t="s">
        <v>498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498</v>
      </c>
      <c r="L47" s="62" t="s">
        <v>498</v>
      </c>
      <c r="M47" s="62" t="s">
        <v>498</v>
      </c>
      <c r="N47" s="62" t="s">
        <v>498</v>
      </c>
      <c r="O47" s="63" t="s">
        <v>498</v>
      </c>
      <c r="P47" s="46"/>
      <c r="Q47" s="46"/>
      <c r="R47" s="46"/>
      <c r="S47" s="46"/>
      <c r="T47" s="46"/>
      <c r="U47" s="46"/>
    </row>
    <row r="48" spans="1:21" ht="30.75" customHeight="1" x14ac:dyDescent="0.2">
      <c r="A48" s="46"/>
      <c r="B48" s="1140"/>
      <c r="C48" s="1141"/>
      <c r="D48" s="60"/>
      <c r="E48" s="1146" t="s">
        <v>13</v>
      </c>
      <c r="F48" s="1146"/>
      <c r="G48" s="1146"/>
      <c r="H48" s="1146"/>
      <c r="I48" s="1146"/>
      <c r="J48" s="1147"/>
      <c r="K48" s="61">
        <v>5623</v>
      </c>
      <c r="L48" s="62">
        <v>5469</v>
      </c>
      <c r="M48" s="62">
        <v>5597</v>
      </c>
      <c r="N48" s="62">
        <v>5578</v>
      </c>
      <c r="O48" s="63">
        <v>5589</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498</v>
      </c>
      <c r="L49" s="62" t="s">
        <v>498</v>
      </c>
      <c r="M49" s="62" t="s">
        <v>498</v>
      </c>
      <c r="N49" s="62" t="s">
        <v>498</v>
      </c>
      <c r="O49" s="63" t="s">
        <v>498</v>
      </c>
      <c r="P49" s="46"/>
      <c r="Q49" s="46"/>
      <c r="R49" s="46"/>
      <c r="S49" s="46"/>
      <c r="T49" s="46"/>
      <c r="U49" s="46"/>
    </row>
    <row r="50" spans="1:21" ht="30.75" customHeight="1" x14ac:dyDescent="0.2">
      <c r="A50" s="46"/>
      <c r="B50" s="1140"/>
      <c r="C50" s="1141"/>
      <c r="D50" s="60"/>
      <c r="E50" s="1146" t="s">
        <v>15</v>
      </c>
      <c r="F50" s="1146"/>
      <c r="G50" s="1146"/>
      <c r="H50" s="1146"/>
      <c r="I50" s="1146"/>
      <c r="J50" s="1147"/>
      <c r="K50" s="61">
        <v>1</v>
      </c>
      <c r="L50" s="62">
        <v>0</v>
      </c>
      <c r="M50" s="62">
        <v>0</v>
      </c>
      <c r="N50" s="62">
        <v>0</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498</v>
      </c>
      <c r="L51" s="62" t="s">
        <v>498</v>
      </c>
      <c r="M51" s="62" t="s">
        <v>498</v>
      </c>
      <c r="N51" s="62" t="s">
        <v>498</v>
      </c>
      <c r="O51" s="63" t="s">
        <v>498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14293</v>
      </c>
      <c r="L52" s="62">
        <v>14544</v>
      </c>
      <c r="M52" s="62">
        <v>15002</v>
      </c>
      <c r="N52" s="62">
        <v>15161</v>
      </c>
      <c r="O52" s="63">
        <v>15543</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6807</v>
      </c>
      <c r="L53" s="67">
        <v>6527</v>
      </c>
      <c r="M53" s="67">
        <v>7062</v>
      </c>
      <c r="N53" s="67">
        <v>7308</v>
      </c>
      <c r="O53" s="68">
        <v>7212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569</v>
      </c>
      <c r="L57" s="79" t="s">
        <v>570</v>
      </c>
      <c r="M57" s="79" t="s">
        <v>571</v>
      </c>
      <c r="N57" s="79" t="s">
        <v>572</v>
      </c>
      <c r="O57" s="80" t="s">
        <v>573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e1ECjRV4l7uDX9gpEvbA6dc712W+e0y/XgbA2l3UiF9G33bukZXDpzJS0vZmiwtFyaEUsN+p95BysGcIh9Ovw==" saltValue="PPfUU3XZLgdWLx6t7vSB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536</v>
      </c>
      <c r="J40" s="101" t="s">
        <v>537</v>
      </c>
      <c r="K40" s="101" t="s">
        <v>538</v>
      </c>
      <c r="L40" s="101" t="s">
        <v>539</v>
      </c>
      <c r="M40" s="102" t="s">
        <v>540</v>
      </c>
    </row>
    <row r="41" spans="2:13" ht="27.75" customHeight="1" x14ac:dyDescent="0.2">
      <c r="B41" s="1169" t="s">
        <v>30</v>
      </c>
      <c r="C41" s="1170"/>
      <c r="D41" s="103"/>
      <c r="E41" s="1175" t="s">
        <v>31</v>
      </c>
      <c r="F41" s="1175"/>
      <c r="G41" s="1175"/>
      <c r="H41" s="1176"/>
      <c r="I41" s="330">
        <v>186744</v>
      </c>
      <c r="J41" s="331">
        <v>193819</v>
      </c>
      <c r="K41" s="331">
        <v>187517</v>
      </c>
      <c r="L41" s="331">
        <v>179399</v>
      </c>
      <c r="M41" s="332">
        <v>172221</v>
      </c>
    </row>
    <row r="42" spans="2:13" ht="27.75" customHeight="1" x14ac:dyDescent="0.2">
      <c r="B42" s="1171"/>
      <c r="C42" s="1172"/>
      <c r="D42" s="104"/>
      <c r="E42" s="1177" t="s">
        <v>32</v>
      </c>
      <c r="F42" s="1177"/>
      <c r="G42" s="1177"/>
      <c r="H42" s="1178"/>
      <c r="I42" s="333">
        <v>0</v>
      </c>
      <c r="J42" s="334">
        <v>0</v>
      </c>
      <c r="K42" s="334">
        <v>0</v>
      </c>
      <c r="L42" s="334">
        <v>0</v>
      </c>
      <c r="M42" s="335">
        <v>0</v>
      </c>
    </row>
    <row r="43" spans="2:13" ht="27.75" customHeight="1" x14ac:dyDescent="0.2">
      <c r="B43" s="1171"/>
      <c r="C43" s="1172"/>
      <c r="D43" s="104"/>
      <c r="E43" s="1177" t="s">
        <v>33</v>
      </c>
      <c r="F43" s="1177"/>
      <c r="G43" s="1177"/>
      <c r="H43" s="1178"/>
      <c r="I43" s="333">
        <v>84006</v>
      </c>
      <c r="J43" s="334">
        <v>79297</v>
      </c>
      <c r="K43" s="334">
        <v>74745</v>
      </c>
      <c r="L43" s="334">
        <v>71970</v>
      </c>
      <c r="M43" s="335">
        <v>70408</v>
      </c>
    </row>
    <row r="44" spans="2:13" ht="27.75" customHeight="1" x14ac:dyDescent="0.2">
      <c r="B44" s="1171"/>
      <c r="C44" s="1172"/>
      <c r="D44" s="104"/>
      <c r="E44" s="1177" t="s">
        <v>34</v>
      </c>
      <c r="F44" s="1177"/>
      <c r="G44" s="1177"/>
      <c r="H44" s="1178"/>
      <c r="I44" s="333" t="s">
        <v>498</v>
      </c>
      <c r="J44" s="334" t="s">
        <v>498</v>
      </c>
      <c r="K44" s="334" t="s">
        <v>498</v>
      </c>
      <c r="L44" s="334" t="s">
        <v>498</v>
      </c>
      <c r="M44" s="335" t="s">
        <v>498</v>
      </c>
    </row>
    <row r="45" spans="2:13" ht="27.75" customHeight="1" x14ac:dyDescent="0.2">
      <c r="B45" s="1171"/>
      <c r="C45" s="1172"/>
      <c r="D45" s="104"/>
      <c r="E45" s="1177" t="s">
        <v>35</v>
      </c>
      <c r="F45" s="1177"/>
      <c r="G45" s="1177"/>
      <c r="H45" s="1178"/>
      <c r="I45" s="333">
        <v>17433</v>
      </c>
      <c r="J45" s="334">
        <v>16943</v>
      </c>
      <c r="K45" s="334">
        <v>16186</v>
      </c>
      <c r="L45" s="334">
        <v>17039</v>
      </c>
      <c r="M45" s="335">
        <v>17376</v>
      </c>
    </row>
    <row r="46" spans="2:13" ht="27.75" customHeight="1" x14ac:dyDescent="0.2">
      <c r="B46" s="1171"/>
      <c r="C46" s="1172"/>
      <c r="D46" s="105"/>
      <c r="E46" s="1177" t="s">
        <v>36</v>
      </c>
      <c r="F46" s="1177"/>
      <c r="G46" s="1177"/>
      <c r="H46" s="1178"/>
      <c r="I46" s="333" t="s">
        <v>498</v>
      </c>
      <c r="J46" s="334" t="s">
        <v>498</v>
      </c>
      <c r="K46" s="334" t="s">
        <v>498</v>
      </c>
      <c r="L46" s="334" t="s">
        <v>498</v>
      </c>
      <c r="M46" s="335" t="s">
        <v>498</v>
      </c>
    </row>
    <row r="47" spans="2:13" ht="27.75" customHeight="1" x14ac:dyDescent="0.2">
      <c r="B47" s="1171"/>
      <c r="C47" s="1172"/>
      <c r="D47" s="106"/>
      <c r="E47" s="1179" t="s">
        <v>37</v>
      </c>
      <c r="F47" s="1180"/>
      <c r="G47" s="1180"/>
      <c r="H47" s="1181"/>
      <c r="I47" s="333" t="s">
        <v>498</v>
      </c>
      <c r="J47" s="334" t="s">
        <v>498</v>
      </c>
      <c r="K47" s="334" t="s">
        <v>498</v>
      </c>
      <c r="L47" s="334" t="s">
        <v>498</v>
      </c>
      <c r="M47" s="335" t="s">
        <v>498</v>
      </c>
    </row>
    <row r="48" spans="2:13" ht="27.75" customHeight="1" x14ac:dyDescent="0.2">
      <c r="B48" s="1171"/>
      <c r="C48" s="1172"/>
      <c r="D48" s="104"/>
      <c r="E48" s="1177" t="s">
        <v>38</v>
      </c>
      <c r="F48" s="1177"/>
      <c r="G48" s="1177"/>
      <c r="H48" s="1178"/>
      <c r="I48" s="333" t="s">
        <v>498</v>
      </c>
      <c r="J48" s="334" t="s">
        <v>498</v>
      </c>
      <c r="K48" s="334" t="s">
        <v>498</v>
      </c>
      <c r="L48" s="334" t="s">
        <v>498</v>
      </c>
      <c r="M48" s="335" t="s">
        <v>498</v>
      </c>
    </row>
    <row r="49" spans="2:13" ht="27.75" customHeight="1" x14ac:dyDescent="0.2">
      <c r="B49" s="1173"/>
      <c r="C49" s="1174"/>
      <c r="D49" s="104"/>
      <c r="E49" s="1177" t="s">
        <v>39</v>
      </c>
      <c r="F49" s="1177"/>
      <c r="G49" s="1177"/>
      <c r="H49" s="1178"/>
      <c r="I49" s="333" t="s">
        <v>498</v>
      </c>
      <c r="J49" s="334" t="s">
        <v>498</v>
      </c>
      <c r="K49" s="334" t="s">
        <v>498</v>
      </c>
      <c r="L49" s="334" t="s">
        <v>498</v>
      </c>
      <c r="M49" s="335" t="s">
        <v>498</v>
      </c>
    </row>
    <row r="50" spans="2:13" ht="27.75" customHeight="1" x14ac:dyDescent="0.2">
      <c r="B50" s="1182" t="s">
        <v>40</v>
      </c>
      <c r="C50" s="1183"/>
      <c r="D50" s="107"/>
      <c r="E50" s="1177" t="s">
        <v>41</v>
      </c>
      <c r="F50" s="1177"/>
      <c r="G50" s="1177"/>
      <c r="H50" s="1178"/>
      <c r="I50" s="333">
        <v>11021</v>
      </c>
      <c r="J50" s="334">
        <v>17080</v>
      </c>
      <c r="K50" s="334">
        <v>20949</v>
      </c>
      <c r="L50" s="334">
        <v>23404</v>
      </c>
      <c r="M50" s="335">
        <v>26645</v>
      </c>
    </row>
    <row r="51" spans="2:13" ht="27.75" customHeight="1" x14ac:dyDescent="0.2">
      <c r="B51" s="1171"/>
      <c r="C51" s="1172"/>
      <c r="D51" s="104"/>
      <c r="E51" s="1177" t="s">
        <v>42</v>
      </c>
      <c r="F51" s="1177"/>
      <c r="G51" s="1177"/>
      <c r="H51" s="1178"/>
      <c r="I51" s="333">
        <v>41704</v>
      </c>
      <c r="J51" s="334">
        <v>42384</v>
      </c>
      <c r="K51" s="334">
        <v>42533</v>
      </c>
      <c r="L51" s="334">
        <v>40547</v>
      </c>
      <c r="M51" s="335">
        <v>37981</v>
      </c>
    </row>
    <row r="52" spans="2:13" ht="27.75" customHeight="1" x14ac:dyDescent="0.2">
      <c r="B52" s="1173"/>
      <c r="C52" s="1174"/>
      <c r="D52" s="104"/>
      <c r="E52" s="1177" t="s">
        <v>43</v>
      </c>
      <c r="F52" s="1177"/>
      <c r="G52" s="1177"/>
      <c r="H52" s="1178"/>
      <c r="I52" s="333">
        <v>151578</v>
      </c>
      <c r="J52" s="334">
        <v>151383</v>
      </c>
      <c r="K52" s="334">
        <v>146833</v>
      </c>
      <c r="L52" s="334">
        <v>142511</v>
      </c>
      <c r="M52" s="335">
        <v>136096</v>
      </c>
    </row>
    <row r="53" spans="2:13" ht="27.75" customHeight="1" thickBot="1" x14ac:dyDescent="0.25">
      <c r="B53" s="1184" t="s">
        <v>19</v>
      </c>
      <c r="C53" s="1185"/>
      <c r="D53" s="108"/>
      <c r="E53" s="1186" t="s">
        <v>44</v>
      </c>
      <c r="F53" s="1186"/>
      <c r="G53" s="1186"/>
      <c r="H53" s="1187"/>
      <c r="I53" s="336">
        <v>83881</v>
      </c>
      <c r="J53" s="337">
        <v>79211</v>
      </c>
      <c r="K53" s="337">
        <v>68134</v>
      </c>
      <c r="L53" s="337">
        <v>61946</v>
      </c>
      <c r="M53" s="338">
        <v>59283</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LWR/lkQY81VdwcSJCAeE+OfI+z2QCqymvgVNe3O8oKwfld46rEDjSA5JybUgEhIV4G67WzBCsvAftwMMPZO/jQ==" saltValue="uEJCuewJaIS7WdzoeCon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538</v>
      </c>
      <c r="G54" s="117" t="s">
        <v>539</v>
      </c>
      <c r="H54" s="118" t="s">
        <v>540</v>
      </c>
    </row>
    <row r="55" spans="2:8" ht="52.5" customHeight="1" x14ac:dyDescent="0.2">
      <c r="B55" s="119"/>
      <c r="C55" s="1196" t="s">
        <v>46</v>
      </c>
      <c r="D55" s="1196"/>
      <c r="E55" s="1197"/>
      <c r="F55" s="339">
        <v>12412</v>
      </c>
      <c r="G55" s="339">
        <v>14045</v>
      </c>
      <c r="H55" s="340">
        <v>16070</v>
      </c>
    </row>
    <row r="56" spans="2:8" ht="52.5" customHeight="1" x14ac:dyDescent="0.2">
      <c r="B56" s="120"/>
      <c r="C56" s="1198" t="s">
        <v>47</v>
      </c>
      <c r="D56" s="1198"/>
      <c r="E56" s="1199"/>
      <c r="F56" s="341">
        <v>3774</v>
      </c>
      <c r="G56" s="341">
        <v>4210</v>
      </c>
      <c r="H56" s="342">
        <v>4587</v>
      </c>
    </row>
    <row r="57" spans="2:8" ht="53.25" customHeight="1" x14ac:dyDescent="0.2">
      <c r="B57" s="120"/>
      <c r="C57" s="1200" t="s">
        <v>48</v>
      </c>
      <c r="D57" s="1200"/>
      <c r="E57" s="1201"/>
      <c r="F57" s="343">
        <v>2309</v>
      </c>
      <c r="G57" s="343">
        <v>2926</v>
      </c>
      <c r="H57" s="344">
        <v>4028</v>
      </c>
    </row>
    <row r="58" spans="2:8" ht="45.75" customHeight="1" x14ac:dyDescent="0.2">
      <c r="B58" s="121"/>
      <c r="C58" s="1188" t="s">
        <v>583</v>
      </c>
      <c r="D58" s="1189"/>
      <c r="E58" s="1190"/>
      <c r="F58" s="345">
        <v>479</v>
      </c>
      <c r="G58" s="345">
        <v>634</v>
      </c>
      <c r="H58" s="346">
        <v>1960</v>
      </c>
    </row>
    <row r="59" spans="2:8" ht="45.75" customHeight="1" x14ac:dyDescent="0.2">
      <c r="B59" s="121"/>
      <c r="C59" s="1188" t="s">
        <v>584</v>
      </c>
      <c r="D59" s="1189"/>
      <c r="E59" s="1190"/>
      <c r="F59" s="345">
        <v>301</v>
      </c>
      <c r="G59" s="345">
        <v>285</v>
      </c>
      <c r="H59" s="346">
        <v>270</v>
      </c>
    </row>
    <row r="60" spans="2:8" ht="45.75" customHeight="1" x14ac:dyDescent="0.2">
      <c r="B60" s="121"/>
      <c r="C60" s="1188" t="s">
        <v>585</v>
      </c>
      <c r="D60" s="1189"/>
      <c r="E60" s="1190"/>
      <c r="F60" s="345">
        <v>245</v>
      </c>
      <c r="G60" s="345">
        <v>245</v>
      </c>
      <c r="H60" s="346">
        <v>246</v>
      </c>
    </row>
    <row r="61" spans="2:8" ht="45.75" customHeight="1" x14ac:dyDescent="0.2">
      <c r="B61" s="121"/>
      <c r="C61" s="1188" t="s">
        <v>586</v>
      </c>
      <c r="D61" s="1189"/>
      <c r="E61" s="1190"/>
      <c r="F61" s="345">
        <v>356</v>
      </c>
      <c r="G61" s="345">
        <v>293</v>
      </c>
      <c r="H61" s="346">
        <v>229</v>
      </c>
    </row>
    <row r="62" spans="2:8" ht="45.75" customHeight="1" thickBot="1" x14ac:dyDescent="0.25">
      <c r="B62" s="122"/>
      <c r="C62" s="1191" t="s">
        <v>587</v>
      </c>
      <c r="D62" s="1192"/>
      <c r="E62" s="1193"/>
      <c r="F62" s="347" t="s">
        <v>588</v>
      </c>
      <c r="G62" s="347">
        <v>520</v>
      </c>
      <c r="H62" s="348">
        <v>219</v>
      </c>
    </row>
    <row r="63" spans="2:8" ht="52.5" customHeight="1" thickBot="1" x14ac:dyDescent="0.25">
      <c r="B63" s="123"/>
      <c r="C63" s="1194" t="s">
        <v>49</v>
      </c>
      <c r="D63" s="1194"/>
      <c r="E63" s="1195"/>
      <c r="F63" s="349">
        <v>18496</v>
      </c>
      <c r="G63" s="349">
        <v>21181</v>
      </c>
      <c r="H63" s="350">
        <v>24684</v>
      </c>
    </row>
    <row r="64" spans="2:8" ht="13" x14ac:dyDescent="0.2"/>
  </sheetData>
  <sheetProtection algorithmName="SHA-512" hashValue="GRM+BVSKAshwtgxmIun9WNDX0EWWW4HywU8XVRyS5DOmH+32IU0qIF0NQdt8sw/rG38274LAx7PGMW0/4A0EeA==" saltValue="aj+TaQVVm+/uSsy9WY9m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535</v>
      </c>
      <c r="G2" s="137"/>
      <c r="H2" s="138"/>
    </row>
    <row r="3" spans="1:8" x14ac:dyDescent="0.2">
      <c r="A3" s="134" t="s">
        <v>528</v>
      </c>
      <c r="B3" s="139"/>
      <c r="C3" s="140"/>
      <c r="D3" s="141">
        <v>49746</v>
      </c>
      <c r="E3" s="142"/>
      <c r="F3" s="143">
        <v>52191</v>
      </c>
      <c r="G3" s="144"/>
      <c r="H3" s="145"/>
    </row>
    <row r="4" spans="1:8" x14ac:dyDescent="0.2">
      <c r="A4" s="146"/>
      <c r="B4" s="147"/>
      <c r="C4" s="148"/>
      <c r="D4" s="149">
        <v>17113</v>
      </c>
      <c r="E4" s="150"/>
      <c r="F4" s="151">
        <v>26807</v>
      </c>
      <c r="G4" s="152"/>
      <c r="H4" s="153"/>
    </row>
    <row r="5" spans="1:8" x14ac:dyDescent="0.2">
      <c r="A5" s="134" t="s">
        <v>530</v>
      </c>
      <c r="B5" s="139"/>
      <c r="C5" s="140"/>
      <c r="D5" s="141">
        <v>51696</v>
      </c>
      <c r="E5" s="142"/>
      <c r="F5" s="143">
        <v>48105</v>
      </c>
      <c r="G5" s="144"/>
      <c r="H5" s="145"/>
    </row>
    <row r="6" spans="1:8" x14ac:dyDescent="0.2">
      <c r="A6" s="146"/>
      <c r="B6" s="147"/>
      <c r="C6" s="148"/>
      <c r="D6" s="149">
        <v>24937</v>
      </c>
      <c r="E6" s="150"/>
      <c r="F6" s="151">
        <v>24072</v>
      </c>
      <c r="G6" s="152"/>
      <c r="H6" s="153"/>
    </row>
    <row r="7" spans="1:8" x14ac:dyDescent="0.2">
      <c r="A7" s="134" t="s">
        <v>531</v>
      </c>
      <c r="B7" s="139"/>
      <c r="C7" s="140"/>
      <c r="D7" s="141">
        <v>26070</v>
      </c>
      <c r="E7" s="142"/>
      <c r="F7" s="143">
        <v>47446</v>
      </c>
      <c r="G7" s="144"/>
      <c r="H7" s="145"/>
    </row>
    <row r="8" spans="1:8" x14ac:dyDescent="0.2">
      <c r="A8" s="146"/>
      <c r="B8" s="147"/>
      <c r="C8" s="148"/>
      <c r="D8" s="149">
        <v>4168</v>
      </c>
      <c r="E8" s="150"/>
      <c r="F8" s="151">
        <v>24371</v>
      </c>
      <c r="G8" s="152"/>
      <c r="H8" s="153"/>
    </row>
    <row r="9" spans="1:8" x14ac:dyDescent="0.2">
      <c r="A9" s="134" t="s">
        <v>532</v>
      </c>
      <c r="B9" s="139"/>
      <c r="C9" s="140"/>
      <c r="D9" s="141">
        <v>26688</v>
      </c>
      <c r="E9" s="142"/>
      <c r="F9" s="143">
        <v>48387</v>
      </c>
      <c r="G9" s="144"/>
      <c r="H9" s="145"/>
    </row>
    <row r="10" spans="1:8" x14ac:dyDescent="0.2">
      <c r="A10" s="146"/>
      <c r="B10" s="147"/>
      <c r="C10" s="148"/>
      <c r="D10" s="149">
        <v>8988</v>
      </c>
      <c r="E10" s="150"/>
      <c r="F10" s="151">
        <v>25592</v>
      </c>
      <c r="G10" s="152"/>
      <c r="H10" s="153"/>
    </row>
    <row r="11" spans="1:8" x14ac:dyDescent="0.2">
      <c r="A11" s="134" t="s">
        <v>533</v>
      </c>
      <c r="B11" s="139"/>
      <c r="C11" s="140"/>
      <c r="D11" s="141">
        <v>39264</v>
      </c>
      <c r="E11" s="142"/>
      <c r="F11" s="143">
        <v>49684</v>
      </c>
      <c r="G11" s="144"/>
      <c r="H11" s="145"/>
    </row>
    <row r="12" spans="1:8" x14ac:dyDescent="0.2">
      <c r="A12" s="146"/>
      <c r="B12" s="147"/>
      <c r="C12" s="154"/>
      <c r="D12" s="149">
        <v>12714</v>
      </c>
      <c r="E12" s="150"/>
      <c r="F12" s="151">
        <v>28303</v>
      </c>
      <c r="G12" s="152"/>
      <c r="H12" s="153"/>
    </row>
    <row r="13" spans="1:8" x14ac:dyDescent="0.2">
      <c r="A13" s="134"/>
      <c r="B13" s="139"/>
      <c r="C13" s="140"/>
      <c r="D13" s="141">
        <v>38693</v>
      </c>
      <c r="E13" s="142"/>
      <c r="F13" s="143">
        <v>49163</v>
      </c>
      <c r="G13" s="155"/>
      <c r="H13" s="145"/>
    </row>
    <row r="14" spans="1:8" x14ac:dyDescent="0.2">
      <c r="A14" s="146"/>
      <c r="B14" s="147"/>
      <c r="C14" s="148"/>
      <c r="D14" s="149">
        <v>13584</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1.76</v>
      </c>
      <c r="C19" s="156">
        <f>ROUND(VALUE(SUBSTITUTE(実質収支比率等に係る経年分析!G$48,"▲","-")),2)</f>
        <v>2.86</v>
      </c>
      <c r="D19" s="156">
        <f>ROUND(VALUE(SUBSTITUTE(実質収支比率等に係る経年分析!H$48,"▲","-")),2)</f>
        <v>1.88</v>
      </c>
      <c r="E19" s="156">
        <f>ROUND(VALUE(SUBSTITUTE(実質収支比率等に係る経年分析!I$48,"▲","-")),2)</f>
        <v>2.57</v>
      </c>
      <c r="F19" s="156">
        <f>ROUND(VALUE(SUBSTITUTE(実質収支比率等に係る経年分析!J$48,"▲","-")),2)</f>
        <v>3</v>
      </c>
    </row>
    <row r="20" spans="1:11" x14ac:dyDescent="0.2">
      <c r="A20" s="156" t="s">
        <v>53</v>
      </c>
      <c r="B20" s="156">
        <f>ROUND(VALUE(SUBSTITUTE(実質収支比率等に係る経年分析!F$47,"▲","-")),2)</f>
        <v>6.6</v>
      </c>
      <c r="C20" s="156">
        <f>ROUND(VALUE(SUBSTITUTE(実質収支比率等に係る経年分析!G$47,"▲","-")),2)</f>
        <v>10.91</v>
      </c>
      <c r="D20" s="156">
        <f>ROUND(VALUE(SUBSTITUTE(実質収支比率等に係る経年分析!H$47,"▲","-")),2)</f>
        <v>14.98</v>
      </c>
      <c r="E20" s="156">
        <f>ROUND(VALUE(SUBSTITUTE(実質収支比率等に係る経年分析!I$47,"▲","-")),2)</f>
        <v>16.68</v>
      </c>
      <c r="F20" s="156">
        <f>ROUND(VALUE(SUBSTITUTE(実質収支比率等に係る経年分析!J$47,"▲","-")),2)</f>
        <v>18.68</v>
      </c>
    </row>
    <row r="21" spans="1:11" x14ac:dyDescent="0.2">
      <c r="A21" s="156" t="s">
        <v>54</v>
      </c>
      <c r="B21" s="156">
        <f>IF(ISNUMBER(VALUE(SUBSTITUTE(実質収支比率等に係る経年分析!F$49,"▲","-"))),ROUND(VALUE(SUBSTITUTE(実質収支比率等に係る経年分析!F$49,"▲","-")),2),NA())</f>
        <v>2.09</v>
      </c>
      <c r="C21" s="156">
        <f>IF(ISNUMBER(VALUE(SUBSTITUTE(実質収支比率等に係る経年分析!G$49,"▲","-"))),ROUND(VALUE(SUBSTITUTE(実質収支比率等に係る経年分析!G$49,"▲","-")),2),NA())</f>
        <v>5.77</v>
      </c>
      <c r="D21" s="156">
        <f>IF(ISNUMBER(VALUE(SUBSTITUTE(実質収支比率等に係る経年分析!H$49,"▲","-"))),ROUND(VALUE(SUBSTITUTE(実質収支比率等に係る経年分析!H$49,"▲","-")),2),NA())</f>
        <v>2.8</v>
      </c>
      <c r="E21" s="156">
        <f>IF(ISNUMBER(VALUE(SUBSTITUTE(実質収支比率等に係る経年分析!I$49,"▲","-"))),ROUND(VALUE(SUBSTITUTE(実質収支比率等に係る経年分析!I$49,"▲","-")),2),NA())</f>
        <v>2.66</v>
      </c>
      <c r="F21" s="156">
        <f>IF(ISNUMBER(VALUE(SUBSTITUTE(実質収支比率等に係る経年分析!J$49,"▲","-"))),ROUND(VALUE(SUBSTITUTE(実質収支比率等に係る経年分析!J$49,"▲","-")),2),NA())</f>
        <v>2.84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1.06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1.0900000000000001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1.07</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f>IF(ROUND(VALUE(SUBSTITUTE(連結実質赤字比率に係る赤字・黒字の構成分析!H$42,"▲", "-")), 2) &lt; 0, ABS(ROUND(VALUE(SUBSTITUTE(連結実質赤字比率に係る赤字・黒字の構成分析!H$42,"▲", "-")), 2)), NA())</f>
        <v>0.45</v>
      </c>
      <c r="G28" s="157" t="e">
        <f>IF(ROUND(VALUE(SUBSTITUTE(連結実質赤字比率に係る赤字・黒字の構成分析!H$42,"▲", "-")), 2) &gt;= 0, ABS(ROUND(VALUE(SUBSTITUTE(連結実質赤字比率に係る赤字・黒字の構成分析!H$42,"▲", "-")), 2)), NA())</f>
        <v>#N/A</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水道事業会計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4.62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3.35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2.79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2.2799999999999998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1.71</v>
      </c>
    </row>
    <row r="30" spans="1:11" x14ac:dyDescent="0.2">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4.4400000000000004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4.1399999999999997</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3.3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2.4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2.0499999999999998</v>
      </c>
    </row>
    <row r="31" spans="1:11" x14ac:dyDescent="0.2">
      <c r="A31" s="157" t="str">
        <f>IF(連結実質赤字比率に係る赤字・黒字の構成分析!C$39="",NA(),連結実質赤字比率に係る赤字・黒字の構成分析!C$39)</f>
        <v>一般会計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2.83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3.83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2.81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3.5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3.9</v>
      </c>
    </row>
    <row r="32" spans="1:11" x14ac:dyDescent="0.2">
      <c r="A32" s="157" t="str">
        <f>IF(連結実質赤字比率に係る赤字・黒字の構成分析!C$38="",NA(),連結実質赤字比率に係る赤字・黒字の構成分析!C$38)</f>
        <v>工業用水道事業会計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5.55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4.88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5.88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5.55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6.3</v>
      </c>
    </row>
    <row r="33" spans="1:16" x14ac:dyDescent="0.2">
      <c r="A33" s="157" t="str">
        <f>IF(連結実質赤字比率に係る赤字・黒字の構成分析!C$37="",NA(),連結実質赤字比率に係る赤字・黒字の構成分析!C$37)</f>
        <v>住宅改修資金貸付事業特別会計</v>
      </c>
      <c r="B33" s="157">
        <f>IF(ROUND(VALUE(SUBSTITUTE(連結実質赤字比率に係る赤字・黒字の構成分析!F$37,"▲", "-")), 2) &lt; 0, ABS(ROUND(VALUE(SUBSTITUTE(連結実質赤字比率に係る赤字・黒字の構成分析!F$37,"▲", "-")), 2)), NA())</f>
        <v>0.04</v>
      </c>
      <c r="C33" s="157" t="e">
        <f>IF(ROUND(VALUE(SUBSTITUTE(連結実質赤字比率に係る赤字・黒字の構成分析!F$37,"▲", "-")), 2) &gt;= 0, ABS(ROUND(VALUE(SUBSTITUTE(連結実質赤字比率に係る赤字・黒字の構成分析!F$37,"▲", "-")), 2)), NA())</f>
        <v>#N/A</v>
      </c>
      <c r="D33" s="157">
        <f>IF(ROUND(VALUE(SUBSTITUTE(連結実質赤字比率に係る赤字・黒字の構成分析!G$37,"▲", "-")), 2) &lt; 0, ABS(ROUND(VALUE(SUBSTITUTE(連結実質赤字比率に係る赤字・黒字の構成分析!G$37,"▲", "-")), 2)), NA())</f>
        <v>0.04</v>
      </c>
      <c r="E33" s="157" t="e">
        <f>IF(ROUND(VALUE(SUBSTITUTE(連結実質赤字比率に係る赤字・黒字の構成分析!G$37,"▲", "-")), 2) &gt;= 0, ABS(ROUND(VALUE(SUBSTITUTE(連結実質赤字比率に係る赤字・黒字の構成分析!G$37,"▲", "-")), 2)), NA())</f>
        <v>#N/A</v>
      </c>
      <c r="F33" s="157">
        <f>IF(ROUND(VALUE(SUBSTITUTE(連結実質赤字比率に係る赤字・黒字の構成分析!H$37,"▲", "-")), 2) &lt; 0, ABS(ROUND(VALUE(SUBSTITUTE(連結実質赤字比率に係る赤字・黒字の構成分析!H$37,"▲", "-")), 2)), NA())</f>
        <v>0.03</v>
      </c>
      <c r="G33" s="157" t="e">
        <f>IF(ROUND(VALUE(SUBSTITUTE(連結実質赤字比率に係る赤字・黒字の構成分析!H$37,"▲", "-")), 2) &gt;= 0, ABS(ROUND(VALUE(SUBSTITUTE(連結実質赤字比率に係る赤字・黒字の構成分析!H$37,"▲", "-")), 2)), NA())</f>
        <v>#N/A</v>
      </c>
      <c r="H33" s="157">
        <f>IF(ROUND(VALUE(SUBSTITUTE(連結実質赤字比率に係る赤字・黒字の構成分析!I$37,"▲", "-")), 2) &lt; 0, ABS(ROUND(VALUE(SUBSTITUTE(連結実質赤字比率に係る赤字・黒字の構成分析!I$37,"▲", "-")), 2)), NA())</f>
        <v>0.03</v>
      </c>
      <c r="I33" s="157" t="e">
        <f>IF(ROUND(VALUE(SUBSTITUTE(連結実質赤字比率に係る赤字・黒字の構成分析!I$37,"▲", "-")), 2) &gt;= 0, ABS(ROUND(VALUE(SUBSTITUTE(連結実質赤字比率に係る赤字・黒字の構成分析!I$37,"▲", "-")), 2)), NA())</f>
        <v>#N/A</v>
      </c>
      <c r="J33" s="157">
        <f>IF(ROUND(VALUE(SUBSTITUTE(連結実質赤字比率に係る赤字・黒字の構成分析!J$37,"▲", "-")), 2) &lt; 0, ABS(ROUND(VALUE(SUBSTITUTE(連結実質赤字比率に係る赤字・黒字の構成分析!J$37,"▲", "-")), 2)), NA())</f>
        <v>0.02</v>
      </c>
      <c r="K33" s="157" t="e">
        <f>IF(ROUND(VALUE(SUBSTITUTE(連結実質赤字比率に係る赤字・黒字の構成分析!J$37,"▲", "-")), 2) &gt;= 0, ABS(ROUND(VALUE(SUBSTITUTE(連結実質赤字比率に係る赤字・黒字の構成分析!J$37,"▲", "-")), 2)), NA())</f>
        <v>#N/A</v>
      </c>
    </row>
    <row r="34" spans="1:16" x14ac:dyDescent="0.2">
      <c r="A34" s="157" t="str">
        <f>IF(連結実質赤字比率に係る赤字・黒字の構成分析!C$36="",NA(),連結実質赤字比率に係る赤字・黒字の構成分析!C$36)</f>
        <v>宅地取得資金貸付事業特別会計</v>
      </c>
      <c r="B34" s="157">
        <f>IF(ROUND(VALUE(SUBSTITUTE(連結実質赤字比率に係る赤字・黒字の構成分析!F$36,"▲", "-")), 2) &lt; 0, ABS(ROUND(VALUE(SUBSTITUTE(連結実質赤字比率に係る赤字・黒字の構成分析!F$36,"▲", "-")), 2)), NA())</f>
        <v>0.31</v>
      </c>
      <c r="C34" s="157" t="e">
        <f>IF(ROUND(VALUE(SUBSTITUTE(連結実質赤字比率に係る赤字・黒字の構成分析!F$36,"▲", "-")), 2) &gt;= 0, ABS(ROUND(VALUE(SUBSTITUTE(連結実質赤字比率に係る赤字・黒字の構成分析!F$36,"▲", "-")), 2)), NA())</f>
        <v>#N/A</v>
      </c>
      <c r="D34" s="157">
        <f>IF(ROUND(VALUE(SUBSTITUTE(連結実質赤字比率に係る赤字・黒字の構成分析!G$36,"▲", "-")), 2) &lt; 0, ABS(ROUND(VALUE(SUBSTITUTE(連結実質赤字比率に係る赤字・黒字の構成分析!G$36,"▲", "-")), 2)), NA())</f>
        <v>0.28999999999999998</v>
      </c>
      <c r="E34" s="157" t="e">
        <f>IF(ROUND(VALUE(SUBSTITUTE(連結実質赤字比率に係る赤字・黒字の構成分析!G$36,"▲", "-")), 2) &gt;= 0, ABS(ROUND(VALUE(SUBSTITUTE(連結実質赤字比率に係る赤字・黒字の構成分析!G$36,"▲", "-")), 2)), NA())</f>
        <v>#N/A</v>
      </c>
      <c r="F34" s="157">
        <f>IF(ROUND(VALUE(SUBSTITUTE(連結実質赤字比率に係る赤字・黒字の構成分析!H$36,"▲", "-")), 2) &lt; 0, ABS(ROUND(VALUE(SUBSTITUTE(連結実質赤字比率に係る赤字・黒字の構成分析!H$36,"▲", "-")), 2)), NA())</f>
        <v>0.28000000000000003</v>
      </c>
      <c r="G34" s="157" t="e">
        <f>IF(ROUND(VALUE(SUBSTITUTE(連結実質赤字比率に係る赤字・黒字の構成分析!H$36,"▲", "-")), 2) &gt;= 0, ABS(ROUND(VALUE(SUBSTITUTE(連結実質赤字比率に係る赤字・黒字の構成分析!H$36,"▲", "-")), 2)), NA())</f>
        <v>#N/A</v>
      </c>
      <c r="H34" s="157">
        <f>IF(ROUND(VALUE(SUBSTITUTE(連結実質赤字比率に係る赤字・黒字の構成分析!I$36,"▲", "-")), 2) &lt; 0, ABS(ROUND(VALUE(SUBSTITUTE(連結実質赤字比率に係る赤字・黒字の構成分析!I$36,"▲", "-")), 2)), NA())</f>
        <v>0.27</v>
      </c>
      <c r="I34" s="157" t="e">
        <f>IF(ROUND(VALUE(SUBSTITUTE(連結実質赤字比率に係る赤字・黒字の構成分析!I$36,"▲", "-")), 2) &gt;= 0, ABS(ROUND(VALUE(SUBSTITUTE(連結実質赤字比率に係る赤字・黒字の構成分析!I$36,"▲", "-")), 2)), NA())</f>
        <v>#N/A</v>
      </c>
      <c r="J34" s="157">
        <f>IF(ROUND(VALUE(SUBSTITUTE(連結実質赤字比率に係る赤字・黒字の構成分析!J$36,"▲", "-")), 2) &lt; 0, ABS(ROUND(VALUE(SUBSTITUTE(連結実質赤字比率に係る赤字・黒字の構成分析!J$36,"▲", "-")), 2)), NA())</f>
        <v>0.25</v>
      </c>
      <c r="K34" s="157" t="e">
        <f>IF(ROUND(VALUE(SUBSTITUTE(連結実質赤字比率に係る赤字・黒字の構成分析!J$36,"▲", "-")), 2) &gt;= 0, ABS(ROUND(VALUE(SUBSTITUTE(連結実質赤字比率に係る赤字・黒字の構成分析!J$36,"▲", "-")), 2)), NA())</f>
        <v>#N/A</v>
      </c>
    </row>
    <row r="35" spans="1:16" x14ac:dyDescent="0.2">
      <c r="A35" s="157" t="str">
        <f>IF(連結実質赤字比率に係る赤字・黒字の構成分析!C$35="",NA(),連結実質赤字比率に係る赤字・黒字の構成分析!C$35)</f>
        <v>住宅新築資金貸付事業特別会計</v>
      </c>
      <c r="B35" s="157">
        <f>IF(ROUND(VALUE(SUBSTITUTE(連結実質赤字比率に係る赤字・黒字の構成分析!F$35,"▲", "-")), 2) &lt; 0, ABS(ROUND(VALUE(SUBSTITUTE(連結実質赤字比率に係る赤字・黒字の構成分析!F$35,"▲", "-")), 2)), NA())</f>
        <v>0.75</v>
      </c>
      <c r="C35" s="157" t="e">
        <f>IF(ROUND(VALUE(SUBSTITUTE(連結実質赤字比率に係る赤字・黒字の構成分析!F$35,"▲", "-")), 2) &gt;= 0, ABS(ROUND(VALUE(SUBSTITUTE(連結実質赤字比率に係る赤字・黒字の構成分析!F$35,"▲", "-")), 2)), NA())</f>
        <v>#N/A</v>
      </c>
      <c r="D35" s="157">
        <f>IF(ROUND(VALUE(SUBSTITUTE(連結実質赤字比率に係る赤字・黒字の構成分析!G$35,"▲", "-")), 2) &lt; 0, ABS(ROUND(VALUE(SUBSTITUTE(連結実質赤字比率に係る赤字・黒字の構成分析!G$35,"▲", "-")), 2)), NA())</f>
        <v>0.7</v>
      </c>
      <c r="E35" s="157" t="e">
        <f>IF(ROUND(VALUE(SUBSTITUTE(連結実質赤字比率に係る赤字・黒字の構成分析!G$35,"▲", "-")), 2) &gt;= 0, ABS(ROUND(VALUE(SUBSTITUTE(連結実質赤字比率に係る赤字・黒字の構成分析!G$35,"▲", "-")), 2)), NA())</f>
        <v>#N/A</v>
      </c>
      <c r="F35" s="157">
        <f>IF(ROUND(VALUE(SUBSTITUTE(連結実質赤字比率に係る赤字・黒字の構成分析!H$35,"▲", "-")), 2) &lt; 0, ABS(ROUND(VALUE(SUBSTITUTE(連結実質赤字比率に係る赤字・黒字の構成分析!H$35,"▲", "-")), 2)), NA())</f>
        <v>0.7</v>
      </c>
      <c r="G35" s="157" t="e">
        <f>IF(ROUND(VALUE(SUBSTITUTE(連結実質赤字比率に係る赤字・黒字の構成分析!H$35,"▲", "-")), 2) &gt;= 0, ABS(ROUND(VALUE(SUBSTITUTE(連結実質赤字比率に係る赤字・黒字の構成分析!H$35,"▲", "-")), 2)), NA())</f>
        <v>#N/A</v>
      </c>
      <c r="H35" s="157">
        <f>IF(ROUND(VALUE(SUBSTITUTE(連結実質赤字比率に係る赤字・黒字の構成分析!I$35,"▲", "-")), 2) &lt; 0, ABS(ROUND(VALUE(SUBSTITUTE(連結実質赤字比率に係る赤字・黒字の構成分析!I$35,"▲", "-")), 2)), NA())</f>
        <v>0.67</v>
      </c>
      <c r="I35" s="157" t="e">
        <f>IF(ROUND(VALUE(SUBSTITUTE(連結実質赤字比率に係る赤字・黒字の構成分析!I$35,"▲", "-")), 2) &gt;= 0, ABS(ROUND(VALUE(SUBSTITUTE(連結実質赤字比率に係る赤字・黒字の構成分析!I$35,"▲", "-")), 2)), NA())</f>
        <v>#N/A</v>
      </c>
      <c r="J35" s="157">
        <f>IF(ROUND(VALUE(SUBSTITUTE(連結実質赤字比率に係る赤字・黒字の構成分析!J$35,"▲", "-")), 2) &lt; 0, ABS(ROUND(VALUE(SUBSTITUTE(連結実質赤字比率に係る赤字・黒字の構成分析!J$35,"▲", "-")), 2)), NA())</f>
        <v>0.63</v>
      </c>
      <c r="K35" s="157" t="e">
        <f>IF(ROUND(VALUE(SUBSTITUTE(連結実質赤字比率に係る赤字・黒字の構成分析!J$35,"▲", "-")), 2) &gt;= 0, ABS(ROUND(VALUE(SUBSTITUTE(連結実質赤字比率に係る赤字・黒字の構成分析!J$35,"▲", "-")), 2)), NA())</f>
        <v>#N/A</v>
      </c>
    </row>
    <row r="36" spans="1:16" x14ac:dyDescent="0.2">
      <c r="A36" s="157" t="str">
        <f>IF(連結実質赤字比率に係る赤字・黒字の構成分析!C$34="",NA(),連結実質赤字比率に係る赤字・黒字の構成分析!C$34)</f>
        <v>駐車場管理事業特別会計</v>
      </c>
      <c r="B36" s="157">
        <f>IF(ROUND(VALUE(SUBSTITUTE(連結実質赤字比率に係る赤字・黒字の構成分析!F$34,"▲", "-")), 2) &lt; 0, ABS(ROUND(VALUE(SUBSTITUTE(連結実質赤字比率に係る赤字・黒字の構成分析!F$34,"▲", "-")), 2)), NA())</f>
        <v>1.93</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1.8</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1.75</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1.64</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1.57</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14293</v>
      </c>
      <c r="E42" s="158"/>
      <c r="F42" s="158"/>
      <c r="G42" s="158">
        <f>'実質公債費比率（分子）の構造'!L$52</f>
        <v>14544</v>
      </c>
      <c r="H42" s="158"/>
      <c r="I42" s="158"/>
      <c r="J42" s="158">
        <f>'実質公債費比率（分子）の構造'!M$52</f>
        <v>15002</v>
      </c>
      <c r="K42" s="158"/>
      <c r="L42" s="158"/>
      <c r="M42" s="158">
        <f>'実質公債費比率（分子）の構造'!N$52</f>
        <v>15161</v>
      </c>
      <c r="N42" s="158"/>
      <c r="O42" s="158"/>
      <c r="P42" s="158">
        <f>'実質公債費比率（分子）の構造'!O$52</f>
        <v>15543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5623</v>
      </c>
      <c r="C46" s="158"/>
      <c r="D46" s="158"/>
      <c r="E46" s="158">
        <f>'実質公債費比率（分子）の構造'!L$48</f>
        <v>5469</v>
      </c>
      <c r="F46" s="158"/>
      <c r="G46" s="158"/>
      <c r="H46" s="158">
        <f>'実質公債費比率（分子）の構造'!M$48</f>
        <v>5597</v>
      </c>
      <c r="I46" s="158"/>
      <c r="J46" s="158"/>
      <c r="K46" s="158">
        <f>'実質公債費比率（分子）の構造'!N$48</f>
        <v>5578</v>
      </c>
      <c r="L46" s="158"/>
      <c r="M46" s="158"/>
      <c r="N46" s="158">
        <f>'実質公債費比率（分子）の構造'!O$48</f>
        <v>5589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15476</v>
      </c>
      <c r="C49" s="158"/>
      <c r="D49" s="158"/>
      <c r="E49" s="158">
        <f>'実質公債費比率（分子）の構造'!L$45</f>
        <v>15602</v>
      </c>
      <c r="F49" s="158"/>
      <c r="G49" s="158"/>
      <c r="H49" s="158">
        <f>'実質公債費比率（分子）の構造'!M$45</f>
        <v>16467</v>
      </c>
      <c r="I49" s="158"/>
      <c r="J49" s="158"/>
      <c r="K49" s="158">
        <f>'実質公債費比率（分子）の構造'!N$45</f>
        <v>16891</v>
      </c>
      <c r="L49" s="158"/>
      <c r="M49" s="158"/>
      <c r="N49" s="158">
        <f>'実質公債費比率（分子）の構造'!O$45</f>
        <v>17166</v>
      </c>
      <c r="O49" s="158"/>
      <c r="P49" s="158"/>
    </row>
    <row r="50" spans="1:16" x14ac:dyDescent="0.2">
      <c r="A50" s="158" t="s">
        <v>67</v>
      </c>
      <c r="B50" s="158" t="e">
        <f>NA()</f>
        <v>#N/A</v>
      </c>
      <c r="C50" s="158">
        <f>IF(ISNUMBER('実質公債費比率（分子）の構造'!K$53),'実質公債費比率（分子）の構造'!K$53,NA())</f>
        <v>6807</v>
      </c>
      <c r="D50" s="158" t="e">
        <f>NA()</f>
        <v>#N/A</v>
      </c>
      <c r="E50" s="158" t="e">
        <f>NA()</f>
        <v>#N/A</v>
      </c>
      <c r="F50" s="158">
        <f>IF(ISNUMBER('実質公債費比率（分子）の構造'!L$53),'実質公債費比率（分子）の構造'!L$53,NA())</f>
        <v>6527</v>
      </c>
      <c r="G50" s="158" t="e">
        <f>NA()</f>
        <v>#N/A</v>
      </c>
      <c r="H50" s="158" t="e">
        <f>NA()</f>
        <v>#N/A</v>
      </c>
      <c r="I50" s="158">
        <f>IF(ISNUMBER('実質公債費比率（分子）の構造'!M$53),'実質公債費比率（分子）の構造'!M$53,NA())</f>
        <v>7062</v>
      </c>
      <c r="J50" s="158" t="e">
        <f>NA()</f>
        <v>#N/A</v>
      </c>
      <c r="K50" s="158" t="e">
        <f>NA()</f>
        <v>#N/A</v>
      </c>
      <c r="L50" s="158">
        <f>IF(ISNUMBER('実質公債費比率（分子）の構造'!N$53),'実質公債費比率（分子）の構造'!N$53,NA())</f>
        <v>7308</v>
      </c>
      <c r="M50" s="158" t="e">
        <f>NA()</f>
        <v>#N/A</v>
      </c>
      <c r="N50" s="158" t="e">
        <f>NA()</f>
        <v>#N/A</v>
      </c>
      <c r="O50" s="158">
        <f>IF(ISNUMBER('実質公債費比率（分子）の構造'!O$53),'実質公債費比率（分子）の構造'!O$53,NA())</f>
        <v>7212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151578</v>
      </c>
      <c r="E56" s="157"/>
      <c r="F56" s="157"/>
      <c r="G56" s="157">
        <f>'将来負担比率（分子）の構造'!J$52</f>
        <v>151383</v>
      </c>
      <c r="H56" s="157"/>
      <c r="I56" s="157"/>
      <c r="J56" s="157">
        <f>'将来負担比率（分子）の構造'!K$52</f>
        <v>146833</v>
      </c>
      <c r="K56" s="157"/>
      <c r="L56" s="157"/>
      <c r="M56" s="157">
        <f>'将来負担比率（分子）の構造'!L$52</f>
        <v>142511</v>
      </c>
      <c r="N56" s="157"/>
      <c r="O56" s="157"/>
      <c r="P56" s="157">
        <f>'将来負担比率（分子）の構造'!M$52</f>
        <v>136096</v>
      </c>
    </row>
    <row r="57" spans="1:16" x14ac:dyDescent="0.2">
      <c r="A57" s="157" t="s">
        <v>42</v>
      </c>
      <c r="B57" s="157"/>
      <c r="C57" s="157"/>
      <c r="D57" s="157">
        <f>'将来負担比率（分子）の構造'!I$51</f>
        <v>41704</v>
      </c>
      <c r="E57" s="157"/>
      <c r="F57" s="157"/>
      <c r="G57" s="157">
        <f>'将来負担比率（分子）の構造'!J$51</f>
        <v>42384</v>
      </c>
      <c r="H57" s="157"/>
      <c r="I57" s="157"/>
      <c r="J57" s="157">
        <f>'将来負担比率（分子）の構造'!K$51</f>
        <v>42533</v>
      </c>
      <c r="K57" s="157"/>
      <c r="L57" s="157"/>
      <c r="M57" s="157">
        <f>'将来負担比率（分子）の構造'!L$51</f>
        <v>40547</v>
      </c>
      <c r="N57" s="157"/>
      <c r="O57" s="157"/>
      <c r="P57" s="157">
        <f>'将来負担比率（分子）の構造'!M$51</f>
        <v>37981</v>
      </c>
    </row>
    <row r="58" spans="1:16" x14ac:dyDescent="0.2">
      <c r="A58" s="157" t="s">
        <v>41</v>
      </c>
      <c r="B58" s="157"/>
      <c r="C58" s="157"/>
      <c r="D58" s="157">
        <f>'将来負担比率（分子）の構造'!I$50</f>
        <v>11021</v>
      </c>
      <c r="E58" s="157"/>
      <c r="F58" s="157"/>
      <c r="G58" s="157">
        <f>'将来負担比率（分子）の構造'!J$50</f>
        <v>17080</v>
      </c>
      <c r="H58" s="157"/>
      <c r="I58" s="157"/>
      <c r="J58" s="157">
        <f>'将来負担比率（分子）の構造'!K$50</f>
        <v>20949</v>
      </c>
      <c r="K58" s="157"/>
      <c r="L58" s="157"/>
      <c r="M58" s="157">
        <f>'将来負担比率（分子）の構造'!L$50</f>
        <v>23404</v>
      </c>
      <c r="N58" s="157"/>
      <c r="O58" s="157"/>
      <c r="P58" s="157">
        <f>'将来負担比率（分子）の構造'!M$50</f>
        <v>26645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17433</v>
      </c>
      <c r="C62" s="157"/>
      <c r="D62" s="157"/>
      <c r="E62" s="157">
        <f>'将来負担比率（分子）の構造'!J$45</f>
        <v>16943</v>
      </c>
      <c r="F62" s="157"/>
      <c r="G62" s="157"/>
      <c r="H62" s="157">
        <f>'将来負担比率（分子）の構造'!K$45</f>
        <v>16186</v>
      </c>
      <c r="I62" s="157"/>
      <c r="J62" s="157"/>
      <c r="K62" s="157">
        <f>'将来負担比率（分子）の構造'!L$45</f>
        <v>17039</v>
      </c>
      <c r="L62" s="157"/>
      <c r="M62" s="157"/>
      <c r="N62" s="157">
        <f>'将来負担比率（分子）の構造'!M$45</f>
        <v>17376</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84006</v>
      </c>
      <c r="C64" s="157"/>
      <c r="D64" s="157"/>
      <c r="E64" s="157">
        <f>'将来負担比率（分子）の構造'!J$43</f>
        <v>79297</v>
      </c>
      <c r="F64" s="157"/>
      <c r="G64" s="157"/>
      <c r="H64" s="157">
        <f>'将来負担比率（分子）の構造'!K$43</f>
        <v>74745</v>
      </c>
      <c r="I64" s="157"/>
      <c r="J64" s="157"/>
      <c r="K64" s="157">
        <f>'将来負担比率（分子）の構造'!L$43</f>
        <v>71970</v>
      </c>
      <c r="L64" s="157"/>
      <c r="M64" s="157"/>
      <c r="N64" s="157">
        <f>'将来負担比率（分子）の構造'!M$43</f>
        <v>70408</v>
      </c>
      <c r="O64" s="157"/>
      <c r="P64" s="157"/>
    </row>
    <row r="65" spans="1:16" x14ac:dyDescent="0.2">
      <c r="A65" s="157" t="s">
        <v>32</v>
      </c>
      <c r="B65" s="157">
        <f>'将来負担比率（分子）の構造'!I$42</f>
        <v>0</v>
      </c>
      <c r="C65" s="157"/>
      <c r="D65" s="157"/>
      <c r="E65" s="157">
        <f>'将来負担比率（分子）の構造'!J$42</f>
        <v>0</v>
      </c>
      <c r="F65" s="157"/>
      <c r="G65" s="157"/>
      <c r="H65" s="157">
        <f>'将来負担比率（分子）の構造'!K$42</f>
        <v>0</v>
      </c>
      <c r="I65" s="157"/>
      <c r="J65" s="157"/>
      <c r="K65" s="157">
        <f>'将来負担比率（分子）の構造'!L$42</f>
        <v>0</v>
      </c>
      <c r="L65" s="157"/>
      <c r="M65" s="157"/>
      <c r="N65" s="157">
        <f>'将来負担比率（分子）の構造'!M$42</f>
        <v>0</v>
      </c>
      <c r="O65" s="157"/>
      <c r="P65" s="157"/>
    </row>
    <row r="66" spans="1:16" x14ac:dyDescent="0.2">
      <c r="A66" s="157" t="s">
        <v>31</v>
      </c>
      <c r="B66" s="157">
        <f>'将来負担比率（分子）の構造'!I$41</f>
        <v>186744</v>
      </c>
      <c r="C66" s="157"/>
      <c r="D66" s="157"/>
      <c r="E66" s="157">
        <f>'将来負担比率（分子）の構造'!J$41</f>
        <v>193819</v>
      </c>
      <c r="F66" s="157"/>
      <c r="G66" s="157"/>
      <c r="H66" s="157">
        <f>'将来負担比率（分子）の構造'!K$41</f>
        <v>187517</v>
      </c>
      <c r="I66" s="157"/>
      <c r="J66" s="157"/>
      <c r="K66" s="157">
        <f>'将来負担比率（分子）の構造'!L$41</f>
        <v>179399</v>
      </c>
      <c r="L66" s="157"/>
      <c r="M66" s="157"/>
      <c r="N66" s="157">
        <f>'将来負担比率（分子）の構造'!M$41</f>
        <v>172221</v>
      </c>
      <c r="O66" s="157"/>
      <c r="P66" s="157"/>
    </row>
    <row r="67" spans="1:16" x14ac:dyDescent="0.2">
      <c r="A67" s="157" t="s">
        <v>71</v>
      </c>
      <c r="B67" s="157" t="e">
        <f>NA()</f>
        <v>#N/A</v>
      </c>
      <c r="C67" s="157">
        <f>IF(ISNUMBER('将来負担比率（分子）の構造'!I$53), IF('将来負担比率（分子）の構造'!I$53 &lt; 0, 0, '将来負担比率（分子）の構造'!I$53), NA())</f>
        <v>83881</v>
      </c>
      <c r="D67" s="157" t="e">
        <f>NA()</f>
        <v>#N/A</v>
      </c>
      <c r="E67" s="157" t="e">
        <f>NA()</f>
        <v>#N/A</v>
      </c>
      <c r="F67" s="157">
        <f>IF(ISNUMBER('将来負担比率（分子）の構造'!J$53), IF('将来負担比率（分子）の構造'!J$53 &lt; 0, 0, '将来負担比率（分子）の構造'!J$53), NA())</f>
        <v>79211</v>
      </c>
      <c r="G67" s="157" t="e">
        <f>NA()</f>
        <v>#N/A</v>
      </c>
      <c r="H67" s="157" t="e">
        <f>NA()</f>
        <v>#N/A</v>
      </c>
      <c r="I67" s="157">
        <f>IF(ISNUMBER('将来負担比率（分子）の構造'!K$53), IF('将来負担比率（分子）の構造'!K$53 &lt; 0, 0, '将来負担比率（分子）の構造'!K$53), NA())</f>
        <v>68134</v>
      </c>
      <c r="J67" s="157" t="e">
        <f>NA()</f>
        <v>#N/A</v>
      </c>
      <c r="K67" s="157" t="e">
        <f>NA()</f>
        <v>#N/A</v>
      </c>
      <c r="L67" s="157">
        <f>IF(ISNUMBER('将来負担比率（分子）の構造'!L$53), IF('将来負担比率（分子）の構造'!L$53 &lt; 0, 0, '将来負担比率（分子）の構造'!L$53), NA())</f>
        <v>61946</v>
      </c>
      <c r="M67" s="157" t="e">
        <f>NA()</f>
        <v>#N/A</v>
      </c>
      <c r="N67" s="157" t="e">
        <f>NA()</f>
        <v>#N/A</v>
      </c>
      <c r="O67" s="157">
        <f>IF(ISNUMBER('将来負担比率（分子）の構造'!M$53), IF('将来負担比率（分子）の構造'!M$53 &lt; 0, 0, '将来負担比率（分子）の構造'!M$53), NA())</f>
        <v>59283</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12412</v>
      </c>
      <c r="C72" s="161">
        <f>基金残高に係る経年分析!G55</f>
        <v>14045</v>
      </c>
      <c r="D72" s="161">
        <f>基金残高に係る経年分析!H55</f>
        <v>16070</v>
      </c>
    </row>
    <row r="73" spans="1:16" x14ac:dyDescent="0.2">
      <c r="A73" s="160" t="s">
        <v>74</v>
      </c>
      <c r="B73" s="161">
        <f>基金残高に係る経年分析!F56</f>
        <v>3774</v>
      </c>
      <c r="C73" s="161">
        <f>基金残高に係る経年分析!G56</f>
        <v>4210</v>
      </c>
      <c r="D73" s="161">
        <f>基金残高に係る経年分析!H56</f>
        <v>4587</v>
      </c>
    </row>
    <row r="74" spans="1:16" x14ac:dyDescent="0.2">
      <c r="A74" s="160" t="s">
        <v>75</v>
      </c>
      <c r="B74" s="161">
        <f>基金残高に係る経年分析!F57</f>
        <v>2309</v>
      </c>
      <c r="C74" s="161">
        <f>基金残高に係る経年分析!G57</f>
        <v>2926</v>
      </c>
      <c r="D74" s="161">
        <f>基金残高に係る経年分析!H57</f>
        <v>4028</v>
      </c>
    </row>
  </sheetData>
  <sheetProtection algorithmName="SHA-512" hashValue="RSvlIesZ25pc0doEv4tq4aIvfq5ZpqTzosQZED5oTp0dFDPN0LtzkJOfxxqPqewEYay4Xl+Z1gaXMBmEGzMGrg==" saltValue="Pt4t32/EHiPqGJICb0vk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58823676</v>
      </c>
      <c r="S5" s="600"/>
      <c r="T5" s="600"/>
      <c r="U5" s="600"/>
      <c r="V5" s="600"/>
      <c r="W5" s="600"/>
      <c r="X5" s="600"/>
      <c r="Y5" s="601"/>
      <c r="Z5" s="602">
        <v>34.4</v>
      </c>
      <c r="AA5" s="602"/>
      <c r="AB5" s="602"/>
      <c r="AC5" s="602"/>
      <c r="AD5" s="603">
        <v>54561438</v>
      </c>
      <c r="AE5" s="603"/>
      <c r="AF5" s="603"/>
      <c r="AG5" s="603"/>
      <c r="AH5" s="603"/>
      <c r="AI5" s="603"/>
      <c r="AJ5" s="603"/>
      <c r="AK5" s="603"/>
      <c r="AL5" s="604">
        <v>61.7</v>
      </c>
      <c r="AM5" s="605"/>
      <c r="AN5" s="605"/>
      <c r="AO5" s="606"/>
      <c r="AP5" s="596" t="s">
        <v>216</v>
      </c>
      <c r="AQ5" s="597"/>
      <c r="AR5" s="597"/>
      <c r="AS5" s="597"/>
      <c r="AT5" s="597"/>
      <c r="AU5" s="597"/>
      <c r="AV5" s="597"/>
      <c r="AW5" s="597"/>
      <c r="AX5" s="597"/>
      <c r="AY5" s="597"/>
      <c r="AZ5" s="597"/>
      <c r="BA5" s="597"/>
      <c r="BB5" s="597"/>
      <c r="BC5" s="597"/>
      <c r="BD5" s="597"/>
      <c r="BE5" s="597"/>
      <c r="BF5" s="598"/>
      <c r="BG5" s="610">
        <v>52206579</v>
      </c>
      <c r="BH5" s="611"/>
      <c r="BI5" s="611"/>
      <c r="BJ5" s="611"/>
      <c r="BK5" s="611"/>
      <c r="BL5" s="611"/>
      <c r="BM5" s="611"/>
      <c r="BN5" s="612"/>
      <c r="BO5" s="613">
        <v>88.8</v>
      </c>
      <c r="BP5" s="613"/>
      <c r="BQ5" s="613"/>
      <c r="BR5" s="613"/>
      <c r="BS5" s="614">
        <v>807281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838309</v>
      </c>
      <c r="S6" s="611"/>
      <c r="T6" s="611"/>
      <c r="U6" s="611"/>
      <c r="V6" s="611"/>
      <c r="W6" s="611"/>
      <c r="X6" s="611"/>
      <c r="Y6" s="612"/>
      <c r="Z6" s="613">
        <v>0.5</v>
      </c>
      <c r="AA6" s="613"/>
      <c r="AB6" s="613"/>
      <c r="AC6" s="613"/>
      <c r="AD6" s="614">
        <v>838309</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52206579</v>
      </c>
      <c r="BH6" s="611"/>
      <c r="BI6" s="611"/>
      <c r="BJ6" s="611"/>
      <c r="BK6" s="611"/>
      <c r="BL6" s="611"/>
      <c r="BM6" s="611"/>
      <c r="BN6" s="612"/>
      <c r="BO6" s="613">
        <v>88.8</v>
      </c>
      <c r="BP6" s="613"/>
      <c r="BQ6" s="613"/>
      <c r="BR6" s="613"/>
      <c r="BS6" s="614">
        <v>807281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869660</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868788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29536</v>
      </c>
      <c r="S7" s="611"/>
      <c r="T7" s="611"/>
      <c r="U7" s="611"/>
      <c r="V7" s="611"/>
      <c r="W7" s="611"/>
      <c r="X7" s="611"/>
      <c r="Y7" s="612"/>
      <c r="Z7" s="613">
        <v>0</v>
      </c>
      <c r="AA7" s="613"/>
      <c r="AB7" s="613"/>
      <c r="AC7" s="613"/>
      <c r="AD7" s="614">
        <v>29536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22582117</v>
      </c>
      <c r="BH7" s="611"/>
      <c r="BI7" s="611"/>
      <c r="BJ7" s="611"/>
      <c r="BK7" s="611"/>
      <c r="BL7" s="611"/>
      <c r="BM7" s="611"/>
      <c r="BN7" s="612"/>
      <c r="BO7" s="613">
        <v>38.4</v>
      </c>
      <c r="BP7" s="613"/>
      <c r="BQ7" s="613"/>
      <c r="BR7" s="613"/>
      <c r="BS7" s="614">
        <v>807281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14802262</v>
      </c>
      <c r="CS7" s="611"/>
      <c r="CT7" s="611"/>
      <c r="CU7" s="611"/>
      <c r="CV7" s="611"/>
      <c r="CW7" s="611"/>
      <c r="CX7" s="611"/>
      <c r="CY7" s="612"/>
      <c r="CZ7" s="613">
        <v>8.8000000000000007</v>
      </c>
      <c r="DA7" s="613"/>
      <c r="DB7" s="613"/>
      <c r="DC7" s="613"/>
      <c r="DD7" s="619">
        <v>76694</v>
      </c>
      <c r="DE7" s="611"/>
      <c r="DF7" s="611"/>
      <c r="DG7" s="611"/>
      <c r="DH7" s="611"/>
      <c r="DI7" s="611"/>
      <c r="DJ7" s="611"/>
      <c r="DK7" s="611"/>
      <c r="DL7" s="611"/>
      <c r="DM7" s="611"/>
      <c r="DN7" s="611"/>
      <c r="DO7" s="611"/>
      <c r="DP7" s="612"/>
      <c r="DQ7" s="619">
        <v>12900627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692834</v>
      </c>
      <c r="S8" s="611"/>
      <c r="T8" s="611"/>
      <c r="U8" s="611"/>
      <c r="V8" s="611"/>
      <c r="W8" s="611"/>
      <c r="X8" s="611"/>
      <c r="Y8" s="612"/>
      <c r="Z8" s="613">
        <v>0.4</v>
      </c>
      <c r="AA8" s="613"/>
      <c r="AB8" s="613"/>
      <c r="AC8" s="613"/>
      <c r="AD8" s="614">
        <v>692834</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511073</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80456858</v>
      </c>
      <c r="CS8" s="611"/>
      <c r="CT8" s="611"/>
      <c r="CU8" s="611"/>
      <c r="CV8" s="611"/>
      <c r="CW8" s="611"/>
      <c r="CX8" s="611"/>
      <c r="CY8" s="612"/>
      <c r="CZ8" s="613">
        <v>47.9</v>
      </c>
      <c r="DA8" s="613"/>
      <c r="DB8" s="613"/>
      <c r="DC8" s="613"/>
      <c r="DD8" s="619">
        <v>597531</v>
      </c>
      <c r="DE8" s="611"/>
      <c r="DF8" s="611"/>
      <c r="DG8" s="611"/>
      <c r="DH8" s="611"/>
      <c r="DI8" s="611"/>
      <c r="DJ8" s="611"/>
      <c r="DK8" s="611"/>
      <c r="DL8" s="611"/>
      <c r="DM8" s="611"/>
      <c r="DN8" s="611"/>
      <c r="DO8" s="611"/>
      <c r="DP8" s="612"/>
      <c r="DQ8" s="619">
        <v>38937391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814583</v>
      </c>
      <c r="S9" s="611"/>
      <c r="T9" s="611"/>
      <c r="U9" s="611"/>
      <c r="V9" s="611"/>
      <c r="W9" s="611"/>
      <c r="X9" s="611"/>
      <c r="Y9" s="612"/>
      <c r="Z9" s="613">
        <v>0.5</v>
      </c>
      <c r="AA9" s="613"/>
      <c r="AB9" s="613"/>
      <c r="AC9" s="613"/>
      <c r="AD9" s="614">
        <v>814583</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17654660</v>
      </c>
      <c r="BH9" s="611"/>
      <c r="BI9" s="611"/>
      <c r="BJ9" s="611"/>
      <c r="BK9" s="611"/>
      <c r="BL9" s="611"/>
      <c r="BM9" s="611"/>
      <c r="BN9" s="612"/>
      <c r="BO9" s="613">
        <v>30</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9685834</v>
      </c>
      <c r="CS9" s="611"/>
      <c r="CT9" s="611"/>
      <c r="CU9" s="611"/>
      <c r="CV9" s="611"/>
      <c r="CW9" s="611"/>
      <c r="CX9" s="611"/>
      <c r="CY9" s="612"/>
      <c r="CZ9" s="613">
        <v>5.8</v>
      </c>
      <c r="DA9" s="613"/>
      <c r="DB9" s="613"/>
      <c r="DC9" s="613"/>
      <c r="DD9" s="619">
        <v>267177</v>
      </c>
      <c r="DE9" s="611"/>
      <c r="DF9" s="611"/>
      <c r="DG9" s="611"/>
      <c r="DH9" s="611"/>
      <c r="DI9" s="611"/>
      <c r="DJ9" s="611"/>
      <c r="DK9" s="611"/>
      <c r="DL9" s="611"/>
      <c r="DM9" s="611"/>
      <c r="DN9" s="611"/>
      <c r="DO9" s="611"/>
      <c r="DP9" s="612"/>
      <c r="DQ9" s="619">
        <v>7370614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1119373</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187044</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164586</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9486057</v>
      </c>
      <c r="S11" s="611"/>
      <c r="T11" s="611"/>
      <c r="U11" s="611"/>
      <c r="V11" s="611"/>
      <c r="W11" s="611"/>
      <c r="X11" s="611"/>
      <c r="Y11" s="612"/>
      <c r="Z11" s="615">
        <v>5.6</v>
      </c>
      <c r="AA11" s="616"/>
      <c r="AB11" s="616"/>
      <c r="AC11" s="622"/>
      <c r="AD11" s="619">
        <v>9486057</v>
      </c>
      <c r="AE11" s="611"/>
      <c r="AF11" s="611"/>
      <c r="AG11" s="611"/>
      <c r="AH11" s="611"/>
      <c r="AI11" s="611"/>
      <c r="AJ11" s="611"/>
      <c r="AK11" s="612"/>
      <c r="AL11" s="615">
        <v>10.7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3297011</v>
      </c>
      <c r="BH11" s="611"/>
      <c r="BI11" s="611"/>
      <c r="BJ11" s="611"/>
      <c r="BK11" s="611"/>
      <c r="BL11" s="611"/>
      <c r="BM11" s="611"/>
      <c r="BN11" s="612"/>
      <c r="BO11" s="613">
        <v>5.6</v>
      </c>
      <c r="BP11" s="613"/>
      <c r="BQ11" s="613"/>
      <c r="BR11" s="613"/>
      <c r="BS11" s="614">
        <v>807281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1180974</v>
      </c>
      <c r="CS11" s="611"/>
      <c r="CT11" s="611"/>
      <c r="CU11" s="611"/>
      <c r="CV11" s="611"/>
      <c r="CW11" s="611"/>
      <c r="CX11" s="611"/>
      <c r="CY11" s="612"/>
      <c r="CZ11" s="613">
        <v>0.7</v>
      </c>
      <c r="DA11" s="613"/>
      <c r="DB11" s="613"/>
      <c r="DC11" s="613"/>
      <c r="DD11" s="619">
        <v>240010</v>
      </c>
      <c r="DE11" s="611"/>
      <c r="DF11" s="611"/>
      <c r="DG11" s="611"/>
      <c r="DH11" s="611"/>
      <c r="DI11" s="611"/>
      <c r="DJ11" s="611"/>
      <c r="DK11" s="611"/>
      <c r="DL11" s="611"/>
      <c r="DM11" s="611"/>
      <c r="DN11" s="611"/>
      <c r="DO11" s="611"/>
      <c r="DP11" s="612"/>
      <c r="DQ11" s="619">
        <v>844670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12009</v>
      </c>
      <c r="S12" s="611"/>
      <c r="T12" s="611"/>
      <c r="U12" s="611"/>
      <c r="V12" s="611"/>
      <c r="W12" s="611"/>
      <c r="X12" s="611"/>
      <c r="Y12" s="612"/>
      <c r="Z12" s="613">
        <v>0</v>
      </c>
      <c r="AA12" s="613"/>
      <c r="AB12" s="613"/>
      <c r="AC12" s="613"/>
      <c r="AD12" s="614">
        <v>12009</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25609521</v>
      </c>
      <c r="BH12" s="611"/>
      <c r="BI12" s="611"/>
      <c r="BJ12" s="611"/>
      <c r="BK12" s="611"/>
      <c r="BL12" s="611"/>
      <c r="BM12" s="611"/>
      <c r="BN12" s="612"/>
      <c r="BO12" s="613">
        <v>43.5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3529679</v>
      </c>
      <c r="CS12" s="611"/>
      <c r="CT12" s="611"/>
      <c r="CU12" s="611"/>
      <c r="CV12" s="611"/>
      <c r="CW12" s="611"/>
      <c r="CX12" s="611"/>
      <c r="CY12" s="612"/>
      <c r="CZ12" s="613">
        <v>2.1</v>
      </c>
      <c r="DA12" s="613"/>
      <c r="DB12" s="613"/>
      <c r="DC12" s="613"/>
      <c r="DD12" s="619">
        <v>722434</v>
      </c>
      <c r="DE12" s="611"/>
      <c r="DF12" s="611"/>
      <c r="DG12" s="611"/>
      <c r="DH12" s="611"/>
      <c r="DI12" s="611"/>
      <c r="DJ12" s="611"/>
      <c r="DK12" s="611"/>
      <c r="DL12" s="611"/>
      <c r="DM12" s="611"/>
      <c r="DN12" s="611"/>
      <c r="DO12" s="611"/>
      <c r="DP12" s="612"/>
      <c r="DQ12" s="619">
        <v>1942001</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25422141</v>
      </c>
      <c r="BH13" s="611"/>
      <c r="BI13" s="611"/>
      <c r="BJ13" s="611"/>
      <c r="BK13" s="611"/>
      <c r="BL13" s="611"/>
      <c r="BM13" s="611"/>
      <c r="BN13" s="612"/>
      <c r="BO13" s="613">
        <v>43.2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17985777</v>
      </c>
      <c r="CS13" s="611"/>
      <c r="CT13" s="611"/>
      <c r="CU13" s="611"/>
      <c r="CV13" s="611"/>
      <c r="CW13" s="611"/>
      <c r="CX13" s="611"/>
      <c r="CY13" s="612"/>
      <c r="CZ13" s="613">
        <v>10.7</v>
      </c>
      <c r="DA13" s="613"/>
      <c r="DB13" s="613"/>
      <c r="DC13" s="613"/>
      <c r="DD13" s="619">
        <v>5847786</v>
      </c>
      <c r="DE13" s="611"/>
      <c r="DF13" s="611"/>
      <c r="DG13" s="611"/>
      <c r="DH13" s="611"/>
      <c r="DI13" s="611"/>
      <c r="DJ13" s="611"/>
      <c r="DK13" s="611"/>
      <c r="DL13" s="611"/>
      <c r="DM13" s="611"/>
      <c r="DN13" s="611"/>
      <c r="DO13" s="611"/>
      <c r="DP13" s="612"/>
      <c r="DQ13" s="619">
        <v>11024262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1287139</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6025721</v>
      </c>
      <c r="CS14" s="611"/>
      <c r="CT14" s="611"/>
      <c r="CU14" s="611"/>
      <c r="CV14" s="611"/>
      <c r="CW14" s="611"/>
      <c r="CX14" s="611"/>
      <c r="CY14" s="612"/>
      <c r="CZ14" s="613">
        <v>3.6</v>
      </c>
      <c r="DA14" s="613"/>
      <c r="DB14" s="613"/>
      <c r="DC14" s="613"/>
      <c r="DD14" s="619">
        <v>1761134</v>
      </c>
      <c r="DE14" s="611"/>
      <c r="DF14" s="611"/>
      <c r="DG14" s="611"/>
      <c r="DH14" s="611"/>
      <c r="DI14" s="611"/>
      <c r="DJ14" s="611"/>
      <c r="DK14" s="611"/>
      <c r="DL14" s="611"/>
      <c r="DM14" s="611"/>
      <c r="DN14" s="611"/>
      <c r="DO14" s="611"/>
      <c r="DP14" s="612"/>
      <c r="DQ14" s="619">
        <v>4071511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91785</v>
      </c>
      <c r="S15" s="611"/>
      <c r="T15" s="611"/>
      <c r="U15" s="611"/>
      <c r="V15" s="611"/>
      <c r="W15" s="611"/>
      <c r="X15" s="611"/>
      <c r="Y15" s="612"/>
      <c r="Z15" s="613">
        <v>0.1</v>
      </c>
      <c r="AA15" s="613"/>
      <c r="AB15" s="613"/>
      <c r="AC15" s="613"/>
      <c r="AD15" s="614">
        <v>91785</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2727802</v>
      </c>
      <c r="BH15" s="611"/>
      <c r="BI15" s="611"/>
      <c r="BJ15" s="611"/>
      <c r="BK15" s="611"/>
      <c r="BL15" s="611"/>
      <c r="BM15" s="611"/>
      <c r="BN15" s="612"/>
      <c r="BO15" s="613">
        <v>4.5999999999999996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16035765</v>
      </c>
      <c r="CS15" s="611"/>
      <c r="CT15" s="611"/>
      <c r="CU15" s="611"/>
      <c r="CV15" s="611"/>
      <c r="CW15" s="611"/>
      <c r="CX15" s="611"/>
      <c r="CY15" s="612"/>
      <c r="CZ15" s="613">
        <v>9.5</v>
      </c>
      <c r="DA15" s="613"/>
      <c r="DB15" s="613"/>
      <c r="DC15" s="613"/>
      <c r="DD15" s="619">
        <v>4345271</v>
      </c>
      <c r="DE15" s="611"/>
      <c r="DF15" s="611"/>
      <c r="DG15" s="611"/>
      <c r="DH15" s="611"/>
      <c r="DI15" s="611"/>
      <c r="DJ15" s="611"/>
      <c r="DK15" s="611"/>
      <c r="DL15" s="611"/>
      <c r="DM15" s="611"/>
      <c r="DN15" s="611"/>
      <c r="DO15" s="611"/>
      <c r="DP15" s="612"/>
      <c r="DQ15" s="619">
        <v>9689988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729500</v>
      </c>
      <c r="S16" s="611"/>
      <c r="T16" s="611"/>
      <c r="U16" s="611"/>
      <c r="V16" s="611"/>
      <c r="W16" s="611"/>
      <c r="X16" s="611"/>
      <c r="Y16" s="612"/>
      <c r="Z16" s="613">
        <v>0.4</v>
      </c>
      <c r="AA16" s="613"/>
      <c r="AB16" s="613"/>
      <c r="AC16" s="613"/>
      <c r="AD16" s="614">
        <v>729500</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65860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5600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1864288</v>
      </c>
      <c r="S17" s="611"/>
      <c r="T17" s="611"/>
      <c r="U17" s="611"/>
      <c r="V17" s="611"/>
      <c r="W17" s="611"/>
      <c r="X17" s="611"/>
      <c r="Y17" s="612"/>
      <c r="Z17" s="613">
        <v>1.1000000000000001</v>
      </c>
      <c r="AA17" s="613"/>
      <c r="AB17" s="613"/>
      <c r="AC17" s="613"/>
      <c r="AD17" s="614">
        <v>1864288</v>
      </c>
      <c r="AE17" s="614"/>
      <c r="AF17" s="614"/>
      <c r="AG17" s="614"/>
      <c r="AH17" s="614"/>
      <c r="AI17" s="614"/>
      <c r="AJ17" s="614"/>
      <c r="AK17" s="614"/>
      <c r="AL17" s="615">
        <v>2.1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17100011</v>
      </c>
      <c r="CS17" s="611"/>
      <c r="CT17" s="611"/>
      <c r="CU17" s="611"/>
      <c r="CV17" s="611"/>
      <c r="CW17" s="611"/>
      <c r="CX17" s="611"/>
      <c r="CY17" s="612"/>
      <c r="CZ17" s="613">
        <v>10.199999999999999</v>
      </c>
      <c r="DA17" s="613"/>
      <c r="DB17" s="613"/>
      <c r="DC17" s="613"/>
      <c r="DD17" s="619" t="s">
        <v>122</v>
      </c>
      <c r="DE17" s="611"/>
      <c r="DF17" s="611"/>
      <c r="DG17" s="611"/>
      <c r="DH17" s="611"/>
      <c r="DI17" s="611"/>
      <c r="DJ17" s="611"/>
      <c r="DK17" s="611"/>
      <c r="DL17" s="611"/>
      <c r="DM17" s="611"/>
      <c r="DN17" s="611"/>
      <c r="DO17" s="611"/>
      <c r="DP17" s="612"/>
      <c r="DQ17" s="619">
        <v>16480507</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368718</v>
      </c>
      <c r="S18" s="611"/>
      <c r="T18" s="611"/>
      <c r="U18" s="611"/>
      <c r="V18" s="611"/>
      <c r="W18" s="611"/>
      <c r="X18" s="611"/>
      <c r="Y18" s="612"/>
      <c r="Z18" s="613">
        <v>0.2</v>
      </c>
      <c r="AA18" s="613"/>
      <c r="AB18" s="613"/>
      <c r="AC18" s="613"/>
      <c r="AD18" s="614">
        <v>368718</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1478582</v>
      </c>
      <c r="S19" s="611"/>
      <c r="T19" s="611"/>
      <c r="U19" s="611"/>
      <c r="V19" s="611"/>
      <c r="W19" s="611"/>
      <c r="X19" s="611"/>
      <c r="Y19" s="612"/>
      <c r="Z19" s="613">
        <v>0.9</v>
      </c>
      <c r="AA19" s="613"/>
      <c r="AB19" s="613"/>
      <c r="AC19" s="613"/>
      <c r="AD19" s="614">
        <v>1478582</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6617097</v>
      </c>
      <c r="BH19" s="611"/>
      <c r="BI19" s="611"/>
      <c r="BJ19" s="611"/>
      <c r="BK19" s="611"/>
      <c r="BL19" s="611"/>
      <c r="BM19" s="611"/>
      <c r="BN19" s="612"/>
      <c r="BO19" s="613">
        <v>11.2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16988</v>
      </c>
      <c r="S20" s="611"/>
      <c r="T20" s="611"/>
      <c r="U20" s="611"/>
      <c r="V20" s="611"/>
      <c r="W20" s="611"/>
      <c r="X20" s="611"/>
      <c r="Y20" s="612"/>
      <c r="Z20" s="613">
        <v>0</v>
      </c>
      <c r="AA20" s="613"/>
      <c r="AB20" s="613"/>
      <c r="AC20" s="613"/>
      <c r="AD20" s="614">
        <v>16988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6617097</v>
      </c>
      <c r="BH20" s="611"/>
      <c r="BI20" s="611"/>
      <c r="BJ20" s="611"/>
      <c r="BK20" s="611"/>
      <c r="BL20" s="611"/>
      <c r="BM20" s="611"/>
      <c r="BN20" s="612"/>
      <c r="BO20" s="613">
        <v>11.2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167925445</v>
      </c>
      <c r="CS20" s="611"/>
      <c r="CT20" s="611"/>
      <c r="CU20" s="611"/>
      <c r="CV20" s="611"/>
      <c r="CW20" s="611"/>
      <c r="CX20" s="611"/>
      <c r="CY20" s="612"/>
      <c r="CZ20" s="613">
        <v>100</v>
      </c>
      <c r="DA20" s="613"/>
      <c r="DB20" s="613"/>
      <c r="DC20" s="613"/>
      <c r="DD20" s="619">
        <v>13858037</v>
      </c>
      <c r="DE20" s="611"/>
      <c r="DF20" s="611"/>
      <c r="DG20" s="611"/>
      <c r="DH20" s="611"/>
      <c r="DI20" s="611"/>
      <c r="DJ20" s="611"/>
      <c r="DK20" s="611"/>
      <c r="DL20" s="611"/>
      <c r="DM20" s="611"/>
      <c r="DN20" s="611"/>
      <c r="DO20" s="611"/>
      <c r="DP20" s="612"/>
      <c r="DQ20" s="619">
        <v>104300545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19750504</v>
      </c>
      <c r="S21" s="611"/>
      <c r="T21" s="611"/>
      <c r="U21" s="611"/>
      <c r="V21" s="611"/>
      <c r="W21" s="611"/>
      <c r="X21" s="611"/>
      <c r="Y21" s="612"/>
      <c r="Z21" s="613">
        <v>11.6</v>
      </c>
      <c r="AA21" s="613"/>
      <c r="AB21" s="613"/>
      <c r="AC21" s="613"/>
      <c r="AD21" s="614">
        <v>18814790</v>
      </c>
      <c r="AE21" s="614"/>
      <c r="AF21" s="614"/>
      <c r="AG21" s="614"/>
      <c r="AH21" s="614"/>
      <c r="AI21" s="614"/>
      <c r="AJ21" s="614"/>
      <c r="AK21" s="614"/>
      <c r="AL21" s="615">
        <v>21.3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33364</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18814790</v>
      </c>
      <c r="S22" s="611"/>
      <c r="T22" s="611"/>
      <c r="U22" s="611"/>
      <c r="V22" s="611"/>
      <c r="W22" s="611"/>
      <c r="X22" s="611"/>
      <c r="Y22" s="612"/>
      <c r="Z22" s="613">
        <v>11</v>
      </c>
      <c r="AA22" s="613"/>
      <c r="AB22" s="613"/>
      <c r="AC22" s="613"/>
      <c r="AD22" s="614">
        <v>18814790</v>
      </c>
      <c r="AE22" s="614"/>
      <c r="AF22" s="614"/>
      <c r="AG22" s="614"/>
      <c r="AH22" s="614"/>
      <c r="AI22" s="614"/>
      <c r="AJ22" s="614"/>
      <c r="AK22" s="614"/>
      <c r="AL22" s="615">
        <v>21.3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2321495</v>
      </c>
      <c r="BH22" s="611"/>
      <c r="BI22" s="611"/>
      <c r="BJ22" s="611"/>
      <c r="BK22" s="611"/>
      <c r="BL22" s="611"/>
      <c r="BM22" s="611"/>
      <c r="BN22" s="612"/>
      <c r="BO22" s="613">
        <v>3.9</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935714</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4262238</v>
      </c>
      <c r="BH23" s="611"/>
      <c r="BI23" s="611"/>
      <c r="BJ23" s="611"/>
      <c r="BK23" s="611"/>
      <c r="BL23" s="611"/>
      <c r="BM23" s="611"/>
      <c r="BN23" s="612"/>
      <c r="BO23" s="613">
        <v>7.2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101217700</v>
      </c>
      <c r="CS24" s="600"/>
      <c r="CT24" s="600"/>
      <c r="CU24" s="600"/>
      <c r="CV24" s="600"/>
      <c r="CW24" s="600"/>
      <c r="CX24" s="600"/>
      <c r="CY24" s="601"/>
      <c r="CZ24" s="604">
        <v>60.3</v>
      </c>
      <c r="DA24" s="605"/>
      <c r="DB24" s="605"/>
      <c r="DC24" s="621"/>
      <c r="DD24" s="645">
        <v>60683308</v>
      </c>
      <c r="DE24" s="600"/>
      <c r="DF24" s="600"/>
      <c r="DG24" s="600"/>
      <c r="DH24" s="600"/>
      <c r="DI24" s="600"/>
      <c r="DJ24" s="600"/>
      <c r="DK24" s="601"/>
      <c r="DL24" s="645">
        <v>53950106</v>
      </c>
      <c r="DM24" s="600"/>
      <c r="DN24" s="600"/>
      <c r="DO24" s="600"/>
      <c r="DP24" s="600"/>
      <c r="DQ24" s="600"/>
      <c r="DR24" s="600"/>
      <c r="DS24" s="600"/>
      <c r="DT24" s="600"/>
      <c r="DU24" s="600"/>
      <c r="DV24" s="601"/>
      <c r="DW24" s="604">
        <v>60.2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93133081</v>
      </c>
      <c r="S25" s="611"/>
      <c r="T25" s="611"/>
      <c r="U25" s="611"/>
      <c r="V25" s="611"/>
      <c r="W25" s="611"/>
      <c r="X25" s="611"/>
      <c r="Y25" s="612"/>
      <c r="Z25" s="613">
        <v>54.5</v>
      </c>
      <c r="AA25" s="613"/>
      <c r="AB25" s="613"/>
      <c r="AC25" s="613"/>
      <c r="AD25" s="614">
        <v>87935129</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25076070</v>
      </c>
      <c r="CS25" s="642"/>
      <c r="CT25" s="642"/>
      <c r="CU25" s="642"/>
      <c r="CV25" s="642"/>
      <c r="CW25" s="642"/>
      <c r="CX25" s="642"/>
      <c r="CY25" s="643"/>
      <c r="CZ25" s="615">
        <v>14.9</v>
      </c>
      <c r="DA25" s="640"/>
      <c r="DB25" s="640"/>
      <c r="DC25" s="644"/>
      <c r="DD25" s="619">
        <v>23219322</v>
      </c>
      <c r="DE25" s="642"/>
      <c r="DF25" s="642"/>
      <c r="DG25" s="642"/>
      <c r="DH25" s="642"/>
      <c r="DI25" s="642"/>
      <c r="DJ25" s="642"/>
      <c r="DK25" s="643"/>
      <c r="DL25" s="619">
        <v>22747370</v>
      </c>
      <c r="DM25" s="642"/>
      <c r="DN25" s="642"/>
      <c r="DO25" s="642"/>
      <c r="DP25" s="642"/>
      <c r="DQ25" s="642"/>
      <c r="DR25" s="642"/>
      <c r="DS25" s="642"/>
      <c r="DT25" s="642"/>
      <c r="DU25" s="642"/>
      <c r="DV25" s="643"/>
      <c r="DW25" s="615">
        <v>25.4</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34118</v>
      </c>
      <c r="S26" s="611"/>
      <c r="T26" s="611"/>
      <c r="U26" s="611"/>
      <c r="V26" s="611"/>
      <c r="W26" s="611"/>
      <c r="X26" s="611"/>
      <c r="Y26" s="612"/>
      <c r="Z26" s="613">
        <v>0</v>
      </c>
      <c r="AA26" s="613"/>
      <c r="AB26" s="613"/>
      <c r="AC26" s="613"/>
      <c r="AD26" s="614">
        <v>34118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16996250</v>
      </c>
      <c r="CS26" s="611"/>
      <c r="CT26" s="611"/>
      <c r="CU26" s="611"/>
      <c r="CV26" s="611"/>
      <c r="CW26" s="611"/>
      <c r="CX26" s="611"/>
      <c r="CY26" s="612"/>
      <c r="CZ26" s="615">
        <v>10.1</v>
      </c>
      <c r="DA26" s="640"/>
      <c r="DB26" s="640"/>
      <c r="DC26" s="644"/>
      <c r="DD26" s="619">
        <v>15726286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378889</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58823676</v>
      </c>
      <c r="BH27" s="611"/>
      <c r="BI27" s="611"/>
      <c r="BJ27" s="611"/>
      <c r="BK27" s="611"/>
      <c r="BL27" s="611"/>
      <c r="BM27" s="611"/>
      <c r="BN27" s="612"/>
      <c r="BO27" s="613">
        <v>100</v>
      </c>
      <c r="BP27" s="613"/>
      <c r="BQ27" s="613"/>
      <c r="BR27" s="613"/>
      <c r="BS27" s="614">
        <v>807281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59041619</v>
      </c>
      <c r="CS27" s="642"/>
      <c r="CT27" s="642"/>
      <c r="CU27" s="642"/>
      <c r="CV27" s="642"/>
      <c r="CW27" s="642"/>
      <c r="CX27" s="642"/>
      <c r="CY27" s="643"/>
      <c r="CZ27" s="615">
        <v>35.200000000000003</v>
      </c>
      <c r="DA27" s="640"/>
      <c r="DB27" s="640"/>
      <c r="DC27" s="644"/>
      <c r="DD27" s="619">
        <v>20983479</v>
      </c>
      <c r="DE27" s="642"/>
      <c r="DF27" s="642"/>
      <c r="DG27" s="642"/>
      <c r="DH27" s="642"/>
      <c r="DI27" s="642"/>
      <c r="DJ27" s="642"/>
      <c r="DK27" s="643"/>
      <c r="DL27" s="619">
        <v>14722369</v>
      </c>
      <c r="DM27" s="642"/>
      <c r="DN27" s="642"/>
      <c r="DO27" s="642"/>
      <c r="DP27" s="642"/>
      <c r="DQ27" s="642"/>
      <c r="DR27" s="642"/>
      <c r="DS27" s="642"/>
      <c r="DT27" s="642"/>
      <c r="DU27" s="642"/>
      <c r="DV27" s="643"/>
      <c r="DW27" s="615">
        <v>16.399999999999999</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1755031</v>
      </c>
      <c r="S28" s="611"/>
      <c r="T28" s="611"/>
      <c r="U28" s="611"/>
      <c r="V28" s="611"/>
      <c r="W28" s="611"/>
      <c r="X28" s="611"/>
      <c r="Y28" s="612"/>
      <c r="Z28" s="613">
        <v>1</v>
      </c>
      <c r="AA28" s="613"/>
      <c r="AB28" s="613"/>
      <c r="AC28" s="613"/>
      <c r="AD28" s="614">
        <v>202740</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17100011</v>
      </c>
      <c r="CS28" s="611"/>
      <c r="CT28" s="611"/>
      <c r="CU28" s="611"/>
      <c r="CV28" s="611"/>
      <c r="CW28" s="611"/>
      <c r="CX28" s="611"/>
      <c r="CY28" s="612"/>
      <c r="CZ28" s="615">
        <v>10.199999999999999</v>
      </c>
      <c r="DA28" s="640"/>
      <c r="DB28" s="640"/>
      <c r="DC28" s="644"/>
      <c r="DD28" s="619">
        <v>16480507</v>
      </c>
      <c r="DE28" s="611"/>
      <c r="DF28" s="611"/>
      <c r="DG28" s="611"/>
      <c r="DH28" s="611"/>
      <c r="DI28" s="611"/>
      <c r="DJ28" s="611"/>
      <c r="DK28" s="612"/>
      <c r="DL28" s="619">
        <v>16480367</v>
      </c>
      <c r="DM28" s="611"/>
      <c r="DN28" s="611"/>
      <c r="DO28" s="611"/>
      <c r="DP28" s="611"/>
      <c r="DQ28" s="611"/>
      <c r="DR28" s="611"/>
      <c r="DS28" s="611"/>
      <c r="DT28" s="611"/>
      <c r="DU28" s="611"/>
      <c r="DV28" s="612"/>
      <c r="DW28" s="615">
        <v>18.399999999999999</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677570</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17063212</v>
      </c>
      <c r="CS29" s="642"/>
      <c r="CT29" s="642"/>
      <c r="CU29" s="642"/>
      <c r="CV29" s="642"/>
      <c r="CW29" s="642"/>
      <c r="CX29" s="642"/>
      <c r="CY29" s="643"/>
      <c r="CZ29" s="615">
        <v>10.199999999999999</v>
      </c>
      <c r="DA29" s="640"/>
      <c r="DB29" s="640"/>
      <c r="DC29" s="644"/>
      <c r="DD29" s="619">
        <v>16443708</v>
      </c>
      <c r="DE29" s="642"/>
      <c r="DF29" s="642"/>
      <c r="DG29" s="642"/>
      <c r="DH29" s="642"/>
      <c r="DI29" s="642"/>
      <c r="DJ29" s="642"/>
      <c r="DK29" s="643"/>
      <c r="DL29" s="619">
        <v>16443568</v>
      </c>
      <c r="DM29" s="642"/>
      <c r="DN29" s="642"/>
      <c r="DO29" s="642"/>
      <c r="DP29" s="642"/>
      <c r="DQ29" s="642"/>
      <c r="DR29" s="642"/>
      <c r="DS29" s="642"/>
      <c r="DT29" s="642"/>
      <c r="DU29" s="642"/>
      <c r="DV29" s="643"/>
      <c r="DW29" s="615">
        <v>18.399999999999999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42869734</v>
      </c>
      <c r="S30" s="611"/>
      <c r="T30" s="611"/>
      <c r="U30" s="611"/>
      <c r="V30" s="611"/>
      <c r="W30" s="611"/>
      <c r="X30" s="611"/>
      <c r="Y30" s="612"/>
      <c r="Z30" s="613">
        <v>25.1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16342432</v>
      </c>
      <c r="CS30" s="611"/>
      <c r="CT30" s="611"/>
      <c r="CU30" s="611"/>
      <c r="CV30" s="611"/>
      <c r="CW30" s="611"/>
      <c r="CX30" s="611"/>
      <c r="CY30" s="612"/>
      <c r="CZ30" s="615">
        <v>9.6999999999999993</v>
      </c>
      <c r="DA30" s="640"/>
      <c r="DB30" s="640"/>
      <c r="DC30" s="644"/>
      <c r="DD30" s="619">
        <v>15723983</v>
      </c>
      <c r="DE30" s="611"/>
      <c r="DF30" s="611"/>
      <c r="DG30" s="611"/>
      <c r="DH30" s="611"/>
      <c r="DI30" s="611"/>
      <c r="DJ30" s="611"/>
      <c r="DK30" s="612"/>
      <c r="DL30" s="619">
        <v>15723843</v>
      </c>
      <c r="DM30" s="611"/>
      <c r="DN30" s="611"/>
      <c r="DO30" s="611"/>
      <c r="DP30" s="611"/>
      <c r="DQ30" s="611"/>
      <c r="DR30" s="611"/>
      <c r="DS30" s="611"/>
      <c r="DT30" s="611"/>
      <c r="DU30" s="611"/>
      <c r="DV30" s="612"/>
      <c r="DW30" s="615">
        <v>17.600000000000001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98.2</v>
      </c>
      <c r="BN31" s="654"/>
      <c r="BO31" s="654"/>
      <c r="BP31" s="654"/>
      <c r="BQ31" s="655"/>
      <c r="BR31" s="666">
        <v>99.4</v>
      </c>
      <c r="BS31" s="654"/>
      <c r="BT31" s="654"/>
      <c r="BU31" s="654"/>
      <c r="BV31" s="654"/>
      <c r="BW31" s="654"/>
      <c r="BX31" s="605">
        <v>98.1</v>
      </c>
      <c r="BY31" s="654"/>
      <c r="BZ31" s="654"/>
      <c r="CA31" s="654"/>
      <c r="CB31" s="655"/>
      <c r="CD31" s="648"/>
      <c r="CE31" s="649"/>
      <c r="CF31" s="607" t="s">
        <v>300</v>
      </c>
      <c r="CG31" s="608"/>
      <c r="CH31" s="608"/>
      <c r="CI31" s="608"/>
      <c r="CJ31" s="608"/>
      <c r="CK31" s="608"/>
      <c r="CL31" s="608"/>
      <c r="CM31" s="608"/>
      <c r="CN31" s="608"/>
      <c r="CO31" s="608"/>
      <c r="CP31" s="608"/>
      <c r="CQ31" s="609"/>
      <c r="CR31" s="610">
        <v>720780</v>
      </c>
      <c r="CS31" s="642"/>
      <c r="CT31" s="642"/>
      <c r="CU31" s="642"/>
      <c r="CV31" s="642"/>
      <c r="CW31" s="642"/>
      <c r="CX31" s="642"/>
      <c r="CY31" s="643"/>
      <c r="CZ31" s="615">
        <v>0.4</v>
      </c>
      <c r="DA31" s="640"/>
      <c r="DB31" s="640"/>
      <c r="DC31" s="644"/>
      <c r="DD31" s="619">
        <v>719725</v>
      </c>
      <c r="DE31" s="642"/>
      <c r="DF31" s="642"/>
      <c r="DG31" s="642"/>
      <c r="DH31" s="642"/>
      <c r="DI31" s="642"/>
      <c r="DJ31" s="642"/>
      <c r="DK31" s="643"/>
      <c r="DL31" s="619">
        <v>719725</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11832198</v>
      </c>
      <c r="S32" s="611"/>
      <c r="T32" s="611"/>
      <c r="U32" s="611"/>
      <c r="V32" s="611"/>
      <c r="W32" s="611"/>
      <c r="X32" s="611"/>
      <c r="Y32" s="612"/>
      <c r="Z32" s="613">
        <v>6.9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99.4</v>
      </c>
      <c r="BH32" s="642"/>
      <c r="BI32" s="642"/>
      <c r="BJ32" s="642"/>
      <c r="BK32" s="642"/>
      <c r="BL32" s="642"/>
      <c r="BM32" s="616">
        <v>98</v>
      </c>
      <c r="BN32" s="642"/>
      <c r="BO32" s="642"/>
      <c r="BP32" s="642"/>
      <c r="BQ32" s="665"/>
      <c r="BR32" s="667">
        <v>99.3</v>
      </c>
      <c r="BS32" s="642"/>
      <c r="BT32" s="642"/>
      <c r="BU32" s="642"/>
      <c r="BV32" s="642"/>
      <c r="BW32" s="642"/>
      <c r="BX32" s="616">
        <v>97.9</v>
      </c>
      <c r="BY32" s="642"/>
      <c r="BZ32" s="642"/>
      <c r="CA32" s="642"/>
      <c r="CB32" s="665"/>
      <c r="CD32" s="650"/>
      <c r="CE32" s="651"/>
      <c r="CF32" s="607" t="s">
        <v>304</v>
      </c>
      <c r="CG32" s="608"/>
      <c r="CH32" s="608"/>
      <c r="CI32" s="608"/>
      <c r="CJ32" s="608"/>
      <c r="CK32" s="608"/>
      <c r="CL32" s="608"/>
      <c r="CM32" s="608"/>
      <c r="CN32" s="608"/>
      <c r="CO32" s="608"/>
      <c r="CP32" s="608"/>
      <c r="CQ32" s="609"/>
      <c r="CR32" s="610">
        <v>36799</v>
      </c>
      <c r="CS32" s="611"/>
      <c r="CT32" s="611"/>
      <c r="CU32" s="611"/>
      <c r="CV32" s="611"/>
      <c r="CW32" s="611"/>
      <c r="CX32" s="611"/>
      <c r="CY32" s="612"/>
      <c r="CZ32" s="615">
        <v>0</v>
      </c>
      <c r="DA32" s="640"/>
      <c r="DB32" s="640"/>
      <c r="DC32" s="644"/>
      <c r="DD32" s="619">
        <v>36799</v>
      </c>
      <c r="DE32" s="611"/>
      <c r="DF32" s="611"/>
      <c r="DG32" s="611"/>
      <c r="DH32" s="611"/>
      <c r="DI32" s="611"/>
      <c r="DJ32" s="611"/>
      <c r="DK32" s="612"/>
      <c r="DL32" s="619">
        <v>36799</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1357758</v>
      </c>
      <c r="S33" s="611"/>
      <c r="T33" s="611"/>
      <c r="U33" s="611"/>
      <c r="V33" s="611"/>
      <c r="W33" s="611"/>
      <c r="X33" s="611"/>
      <c r="Y33" s="612"/>
      <c r="Z33" s="613">
        <v>0.8</v>
      </c>
      <c r="AA33" s="613"/>
      <c r="AB33" s="613"/>
      <c r="AC33" s="613"/>
      <c r="AD33" s="614">
        <v>143757</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98.3</v>
      </c>
      <c r="BN33" s="669"/>
      <c r="BO33" s="669"/>
      <c r="BP33" s="669"/>
      <c r="BQ33" s="671"/>
      <c r="BR33" s="668">
        <v>99.4</v>
      </c>
      <c r="BS33" s="669"/>
      <c r="BT33" s="669"/>
      <c r="BU33" s="669"/>
      <c r="BV33" s="669"/>
      <c r="BW33" s="669"/>
      <c r="BX33" s="670">
        <v>98</v>
      </c>
      <c r="BY33" s="669"/>
      <c r="BZ33" s="669"/>
      <c r="CA33" s="669"/>
      <c r="CB33" s="671"/>
      <c r="CD33" s="607" t="s">
        <v>307</v>
      </c>
      <c r="CE33" s="608"/>
      <c r="CF33" s="608"/>
      <c r="CG33" s="608"/>
      <c r="CH33" s="608"/>
      <c r="CI33" s="608"/>
      <c r="CJ33" s="608"/>
      <c r="CK33" s="608"/>
      <c r="CL33" s="608"/>
      <c r="CM33" s="608"/>
      <c r="CN33" s="608"/>
      <c r="CO33" s="608"/>
      <c r="CP33" s="608"/>
      <c r="CQ33" s="609"/>
      <c r="CR33" s="610">
        <v>52783848</v>
      </c>
      <c r="CS33" s="642"/>
      <c r="CT33" s="642"/>
      <c r="CU33" s="642"/>
      <c r="CV33" s="642"/>
      <c r="CW33" s="642"/>
      <c r="CX33" s="642"/>
      <c r="CY33" s="643"/>
      <c r="CZ33" s="615">
        <v>31.4</v>
      </c>
      <c r="DA33" s="640"/>
      <c r="DB33" s="640"/>
      <c r="DC33" s="644"/>
      <c r="DD33" s="619">
        <v>42611067</v>
      </c>
      <c r="DE33" s="642"/>
      <c r="DF33" s="642"/>
      <c r="DG33" s="642"/>
      <c r="DH33" s="642"/>
      <c r="DI33" s="642"/>
      <c r="DJ33" s="642"/>
      <c r="DK33" s="643"/>
      <c r="DL33" s="619">
        <v>32066763</v>
      </c>
      <c r="DM33" s="642"/>
      <c r="DN33" s="642"/>
      <c r="DO33" s="642"/>
      <c r="DP33" s="642"/>
      <c r="DQ33" s="642"/>
      <c r="DR33" s="642"/>
      <c r="DS33" s="642"/>
      <c r="DT33" s="642"/>
      <c r="DU33" s="642"/>
      <c r="DV33" s="643"/>
      <c r="DW33" s="615">
        <v>35.799999999999997</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2789770</v>
      </c>
      <c r="S34" s="611"/>
      <c r="T34" s="611"/>
      <c r="U34" s="611"/>
      <c r="V34" s="611"/>
      <c r="W34" s="611"/>
      <c r="X34" s="611"/>
      <c r="Y34" s="612"/>
      <c r="Z34" s="613">
        <v>1.6</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16751581</v>
      </c>
      <c r="CS34" s="611"/>
      <c r="CT34" s="611"/>
      <c r="CU34" s="611"/>
      <c r="CV34" s="611"/>
      <c r="CW34" s="611"/>
      <c r="CX34" s="611"/>
      <c r="CY34" s="612"/>
      <c r="CZ34" s="615">
        <v>10</v>
      </c>
      <c r="DA34" s="640"/>
      <c r="DB34" s="640"/>
      <c r="DC34" s="644"/>
      <c r="DD34" s="619">
        <v>13060019</v>
      </c>
      <c r="DE34" s="611"/>
      <c r="DF34" s="611"/>
      <c r="DG34" s="611"/>
      <c r="DH34" s="611"/>
      <c r="DI34" s="611"/>
      <c r="DJ34" s="611"/>
      <c r="DK34" s="612"/>
      <c r="DL34" s="619">
        <v>10116810</v>
      </c>
      <c r="DM34" s="611"/>
      <c r="DN34" s="611"/>
      <c r="DO34" s="611"/>
      <c r="DP34" s="611"/>
      <c r="DQ34" s="611"/>
      <c r="DR34" s="611"/>
      <c r="DS34" s="611"/>
      <c r="DT34" s="611"/>
      <c r="DU34" s="611"/>
      <c r="DV34" s="612"/>
      <c r="DW34" s="615">
        <v>11.3</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787078</v>
      </c>
      <c r="S35" s="611"/>
      <c r="T35" s="611"/>
      <c r="U35" s="611"/>
      <c r="V35" s="611"/>
      <c r="W35" s="611"/>
      <c r="X35" s="611"/>
      <c r="Y35" s="612"/>
      <c r="Z35" s="613">
        <v>0.5</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1447722</v>
      </c>
      <c r="CS35" s="642"/>
      <c r="CT35" s="642"/>
      <c r="CU35" s="642"/>
      <c r="CV35" s="642"/>
      <c r="CW35" s="642"/>
      <c r="CX35" s="642"/>
      <c r="CY35" s="643"/>
      <c r="CZ35" s="615">
        <v>0.9</v>
      </c>
      <c r="DA35" s="640"/>
      <c r="DB35" s="640"/>
      <c r="DC35" s="644"/>
      <c r="DD35" s="619">
        <v>1301617</v>
      </c>
      <c r="DE35" s="642"/>
      <c r="DF35" s="642"/>
      <c r="DG35" s="642"/>
      <c r="DH35" s="642"/>
      <c r="DI35" s="642"/>
      <c r="DJ35" s="642"/>
      <c r="DK35" s="643"/>
      <c r="DL35" s="619">
        <v>1280703</v>
      </c>
      <c r="DM35" s="642"/>
      <c r="DN35" s="642"/>
      <c r="DO35" s="642"/>
      <c r="DP35" s="642"/>
      <c r="DQ35" s="642"/>
      <c r="DR35" s="642"/>
      <c r="DS35" s="642"/>
      <c r="DT35" s="642"/>
      <c r="DU35" s="642"/>
      <c r="DV35" s="643"/>
      <c r="DW35" s="615">
        <v>1.4</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2490035</v>
      </c>
      <c r="S36" s="611"/>
      <c r="T36" s="611"/>
      <c r="U36" s="611"/>
      <c r="V36" s="611"/>
      <c r="W36" s="611"/>
      <c r="X36" s="611"/>
      <c r="Y36" s="612"/>
      <c r="Z36" s="613">
        <v>1.5</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25258218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1769951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12333720</v>
      </c>
      <c r="CS36" s="611"/>
      <c r="CT36" s="611"/>
      <c r="CU36" s="611"/>
      <c r="CV36" s="611"/>
      <c r="CW36" s="611"/>
      <c r="CX36" s="611"/>
      <c r="CY36" s="612"/>
      <c r="CZ36" s="615">
        <v>7.3</v>
      </c>
      <c r="DA36" s="640"/>
      <c r="DB36" s="640"/>
      <c r="DC36" s="644"/>
      <c r="DD36" s="619">
        <v>10690035</v>
      </c>
      <c r="DE36" s="611"/>
      <c r="DF36" s="611"/>
      <c r="DG36" s="611"/>
      <c r="DH36" s="611"/>
      <c r="DI36" s="611"/>
      <c r="DJ36" s="611"/>
      <c r="DK36" s="612"/>
      <c r="DL36" s="619">
        <v>7724233</v>
      </c>
      <c r="DM36" s="611"/>
      <c r="DN36" s="611"/>
      <c r="DO36" s="611"/>
      <c r="DP36" s="611"/>
      <c r="DQ36" s="611"/>
      <c r="DR36" s="611"/>
      <c r="DS36" s="611"/>
      <c r="DT36" s="611"/>
      <c r="DU36" s="611"/>
      <c r="DV36" s="612"/>
      <c r="DW36" s="615">
        <v>8.6</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3410258</v>
      </c>
      <c r="S37" s="611"/>
      <c r="T37" s="611"/>
      <c r="U37" s="611"/>
      <c r="V37" s="611"/>
      <c r="W37" s="611"/>
      <c r="X37" s="611"/>
      <c r="Y37" s="612"/>
      <c r="Z37" s="613">
        <v>2</v>
      </c>
      <c r="AA37" s="613"/>
      <c r="AB37" s="613"/>
      <c r="AC37" s="613"/>
      <c r="AD37" s="614">
        <v>148408</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7950007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970452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71080</v>
      </c>
      <c r="CS37" s="642"/>
      <c r="CT37" s="642"/>
      <c r="CU37" s="642"/>
      <c r="CV37" s="642"/>
      <c r="CW37" s="642"/>
      <c r="CX37" s="642"/>
      <c r="CY37" s="643"/>
      <c r="CZ37" s="615">
        <v>0</v>
      </c>
      <c r="DA37" s="640"/>
      <c r="DB37" s="640"/>
      <c r="DC37" s="644"/>
      <c r="DD37" s="619">
        <v>71080</v>
      </c>
      <c r="DE37" s="642"/>
      <c r="DF37" s="642"/>
      <c r="DG37" s="642"/>
      <c r="DH37" s="642"/>
      <c r="DI37" s="642"/>
      <c r="DJ37" s="642"/>
      <c r="DK37" s="643"/>
      <c r="DL37" s="619">
        <v>71080</v>
      </c>
      <c r="DM37" s="642"/>
      <c r="DN37" s="642"/>
      <c r="DO37" s="642"/>
      <c r="DP37" s="642"/>
      <c r="DQ37" s="642"/>
      <c r="DR37" s="642"/>
      <c r="DS37" s="642"/>
      <c r="DT37" s="642"/>
      <c r="DU37" s="642"/>
      <c r="DV37" s="643"/>
      <c r="DW37" s="615">
        <v>0.1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9268200</v>
      </c>
      <c r="S38" s="611"/>
      <c r="T38" s="611"/>
      <c r="U38" s="611"/>
      <c r="V38" s="611"/>
      <c r="W38" s="611"/>
      <c r="X38" s="611"/>
      <c r="Y38" s="612"/>
      <c r="Z38" s="613">
        <v>5.4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523692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43993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16782214</v>
      </c>
      <c r="CS38" s="611"/>
      <c r="CT38" s="611"/>
      <c r="CU38" s="611"/>
      <c r="CV38" s="611"/>
      <c r="CW38" s="611"/>
      <c r="CX38" s="611"/>
      <c r="CY38" s="612"/>
      <c r="CZ38" s="615">
        <v>10</v>
      </c>
      <c r="DA38" s="640"/>
      <c r="DB38" s="640"/>
      <c r="DC38" s="644"/>
      <c r="DD38" s="619">
        <v>13691856</v>
      </c>
      <c r="DE38" s="611"/>
      <c r="DF38" s="611"/>
      <c r="DG38" s="611"/>
      <c r="DH38" s="611"/>
      <c r="DI38" s="611"/>
      <c r="DJ38" s="611"/>
      <c r="DK38" s="612"/>
      <c r="DL38" s="619">
        <v>12885731</v>
      </c>
      <c r="DM38" s="611"/>
      <c r="DN38" s="611"/>
      <c r="DO38" s="611"/>
      <c r="DP38" s="611"/>
      <c r="DQ38" s="611"/>
      <c r="DR38" s="611"/>
      <c r="DS38" s="611"/>
      <c r="DT38" s="611"/>
      <c r="DU38" s="611"/>
      <c r="DV38" s="612"/>
      <c r="DW38" s="615">
        <v>14.4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172212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64325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4200136</v>
      </c>
      <c r="CS39" s="642"/>
      <c r="CT39" s="642"/>
      <c r="CU39" s="642"/>
      <c r="CV39" s="642"/>
      <c r="CW39" s="642"/>
      <c r="CX39" s="642"/>
      <c r="CY39" s="643"/>
      <c r="CZ39" s="615">
        <v>2.5</v>
      </c>
      <c r="DA39" s="640"/>
      <c r="DB39" s="640"/>
      <c r="DC39" s="644"/>
      <c r="DD39" s="619">
        <v>3808254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1085500</v>
      </c>
      <c r="S40" s="611"/>
      <c r="T40" s="611"/>
      <c r="U40" s="611"/>
      <c r="V40" s="611"/>
      <c r="W40" s="611"/>
      <c r="X40" s="611"/>
      <c r="Y40" s="612"/>
      <c r="Z40" s="613">
        <v>0.6</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2305</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90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1268475</v>
      </c>
      <c r="CS40" s="611"/>
      <c r="CT40" s="611"/>
      <c r="CU40" s="611"/>
      <c r="CV40" s="611"/>
      <c r="CW40" s="611"/>
      <c r="CX40" s="611"/>
      <c r="CY40" s="612"/>
      <c r="CZ40" s="615">
        <v>0.8</v>
      </c>
      <c r="DA40" s="640"/>
      <c r="DB40" s="640"/>
      <c r="DC40" s="644"/>
      <c r="DD40" s="619">
        <v>59286</v>
      </c>
      <c r="DE40" s="611"/>
      <c r="DF40" s="611"/>
      <c r="DG40" s="611"/>
      <c r="DH40" s="611"/>
      <c r="DI40" s="611"/>
      <c r="DJ40" s="611"/>
      <c r="DK40" s="612"/>
      <c r="DL40" s="619">
        <v>59286</v>
      </c>
      <c r="DM40" s="611"/>
      <c r="DN40" s="611"/>
      <c r="DO40" s="611"/>
      <c r="DP40" s="611"/>
      <c r="DQ40" s="611"/>
      <c r="DR40" s="611"/>
      <c r="DS40" s="611"/>
      <c r="DT40" s="611"/>
      <c r="DU40" s="611"/>
      <c r="DV40" s="612"/>
      <c r="DW40" s="615">
        <v>0.1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170783720</v>
      </c>
      <c r="S41" s="683"/>
      <c r="T41" s="683"/>
      <c r="U41" s="683"/>
      <c r="V41" s="683"/>
      <c r="W41" s="683"/>
      <c r="X41" s="683"/>
      <c r="Y41" s="687"/>
      <c r="Z41" s="688">
        <v>100</v>
      </c>
      <c r="AA41" s="688"/>
      <c r="AB41" s="688"/>
      <c r="AC41" s="688"/>
      <c r="AD41" s="689">
        <v>88464152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3398832</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13211170</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395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13923897</v>
      </c>
      <c r="CS42" s="642"/>
      <c r="CT42" s="642"/>
      <c r="CU42" s="642"/>
      <c r="CV42" s="642"/>
      <c r="CW42" s="642"/>
      <c r="CX42" s="642"/>
      <c r="CY42" s="643"/>
      <c r="CZ42" s="615">
        <v>8.3000000000000007</v>
      </c>
      <c r="DA42" s="640"/>
      <c r="DB42" s="640"/>
      <c r="DC42" s="644"/>
      <c r="DD42" s="619">
        <v>1006170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207880</v>
      </c>
      <c r="CS43" s="642"/>
      <c r="CT43" s="642"/>
      <c r="CU43" s="642"/>
      <c r="CV43" s="642"/>
      <c r="CW43" s="642"/>
      <c r="CX43" s="642"/>
      <c r="CY43" s="643"/>
      <c r="CZ43" s="615">
        <v>0.1</v>
      </c>
      <c r="DA43" s="640"/>
      <c r="DB43" s="640"/>
      <c r="DC43" s="644"/>
      <c r="DD43" s="619">
        <v>189680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13858037</v>
      </c>
      <c r="CS44" s="611"/>
      <c r="CT44" s="611"/>
      <c r="CU44" s="611"/>
      <c r="CV44" s="611"/>
      <c r="CW44" s="611"/>
      <c r="CX44" s="611"/>
      <c r="CY44" s="612"/>
      <c r="CZ44" s="615">
        <v>8.3000000000000007</v>
      </c>
      <c r="DA44" s="616"/>
      <c r="DB44" s="616"/>
      <c r="DC44" s="622"/>
      <c r="DD44" s="619">
        <v>1000570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9331581</v>
      </c>
      <c r="CS45" s="642"/>
      <c r="CT45" s="642"/>
      <c r="CU45" s="642"/>
      <c r="CV45" s="642"/>
      <c r="CW45" s="642"/>
      <c r="CX45" s="642"/>
      <c r="CY45" s="643"/>
      <c r="CZ45" s="615">
        <v>5.6</v>
      </c>
      <c r="DA45" s="640"/>
      <c r="DB45" s="640"/>
      <c r="DC45" s="644"/>
      <c r="DD45" s="619">
        <v>452838</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4487129</v>
      </c>
      <c r="CS46" s="611"/>
      <c r="CT46" s="611"/>
      <c r="CU46" s="611"/>
      <c r="CV46" s="611"/>
      <c r="CW46" s="611"/>
      <c r="CX46" s="611"/>
      <c r="CY46" s="612"/>
      <c r="CZ46" s="615">
        <v>2.7</v>
      </c>
      <c r="DA46" s="616"/>
      <c r="DB46" s="616"/>
      <c r="DC46" s="622"/>
      <c r="DD46" s="619">
        <v>544738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65860</v>
      </c>
      <c r="CS47" s="642"/>
      <c r="CT47" s="642"/>
      <c r="CU47" s="642"/>
      <c r="CV47" s="642"/>
      <c r="CW47" s="642"/>
      <c r="CX47" s="642"/>
      <c r="CY47" s="643"/>
      <c r="CZ47" s="615">
        <v>0</v>
      </c>
      <c r="DA47" s="640"/>
      <c r="DB47" s="640"/>
      <c r="DC47" s="644"/>
      <c r="DD47" s="619">
        <v>5600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167925445</v>
      </c>
      <c r="CS49" s="669"/>
      <c r="CT49" s="669"/>
      <c r="CU49" s="669"/>
      <c r="CV49" s="669"/>
      <c r="CW49" s="669"/>
      <c r="CX49" s="669"/>
      <c r="CY49" s="698"/>
      <c r="CZ49" s="690">
        <v>100</v>
      </c>
      <c r="DA49" s="699"/>
      <c r="DB49" s="699"/>
      <c r="DC49" s="700"/>
      <c r="DD49" s="701">
        <v>104300545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f8JlHvRJj6OjUMI6QCfIgY/m+/iKfdie+/bIph+C32FsuTF+G9iihKImfy2XtqhBgiDBwEGwevOnVvUHiOC5g==" saltValue="yk4/Rt3DeWQDVaZJbUKG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171406</v>
      </c>
      <c r="R7" s="740"/>
      <c r="S7" s="740"/>
      <c r="T7" s="740"/>
      <c r="U7" s="740"/>
      <c r="V7" s="740">
        <v>167796</v>
      </c>
      <c r="W7" s="740"/>
      <c r="X7" s="740"/>
      <c r="Y7" s="740"/>
      <c r="Z7" s="740"/>
      <c r="AA7" s="740">
        <v>3610</v>
      </c>
      <c r="AB7" s="740"/>
      <c r="AC7" s="740"/>
      <c r="AD7" s="740"/>
      <c r="AE7" s="741"/>
      <c r="AF7" s="742">
        <v>3361</v>
      </c>
      <c r="AG7" s="743"/>
      <c r="AH7" s="743"/>
      <c r="AI7" s="743"/>
      <c r="AJ7" s="744"/>
      <c r="AK7" s="745">
        <v>139</v>
      </c>
      <c r="AL7" s="746"/>
      <c r="AM7" s="746"/>
      <c r="AN7" s="746"/>
      <c r="AO7" s="746"/>
      <c r="AP7" s="746">
        <v>171538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579</v>
      </c>
      <c r="BT7" s="734"/>
      <c r="BU7" s="734"/>
      <c r="BV7" s="734"/>
      <c r="BW7" s="734"/>
      <c r="BX7" s="734"/>
      <c r="BY7" s="734"/>
      <c r="BZ7" s="734"/>
      <c r="CA7" s="734"/>
      <c r="CB7" s="734"/>
      <c r="CC7" s="734"/>
      <c r="CD7" s="734"/>
      <c r="CE7" s="734"/>
      <c r="CF7" s="734"/>
      <c r="CG7" s="749"/>
      <c r="CH7" s="730">
        <v>-18</v>
      </c>
      <c r="CI7" s="731"/>
      <c r="CJ7" s="731"/>
      <c r="CK7" s="731"/>
      <c r="CL7" s="732"/>
      <c r="CM7" s="730">
        <v>500</v>
      </c>
      <c r="CN7" s="731"/>
      <c r="CO7" s="731"/>
      <c r="CP7" s="731"/>
      <c r="CQ7" s="732"/>
      <c r="CR7" s="730">
        <v>11</v>
      </c>
      <c r="CS7" s="731"/>
      <c r="CT7" s="731"/>
      <c r="CU7" s="731"/>
      <c r="CV7" s="732"/>
      <c r="CW7" s="730" t="s">
        <v>578</v>
      </c>
      <c r="CX7" s="731"/>
      <c r="CY7" s="731"/>
      <c r="CZ7" s="731"/>
      <c r="DA7" s="732"/>
      <c r="DB7" s="730" t="s">
        <v>578</v>
      </c>
      <c r="DC7" s="731"/>
      <c r="DD7" s="731"/>
      <c r="DE7" s="731"/>
      <c r="DF7" s="732"/>
      <c r="DG7" s="730" t="s">
        <v>578</v>
      </c>
      <c r="DH7" s="731"/>
      <c r="DI7" s="731"/>
      <c r="DJ7" s="731"/>
      <c r="DK7" s="732"/>
      <c r="DL7" s="730" t="s">
        <v>578</v>
      </c>
      <c r="DM7" s="731"/>
      <c r="DN7" s="731"/>
      <c r="DO7" s="731"/>
      <c r="DP7" s="732"/>
      <c r="DQ7" s="730" t="s">
        <v>578</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15</v>
      </c>
      <c r="R8" s="771"/>
      <c r="S8" s="771"/>
      <c r="T8" s="771"/>
      <c r="U8" s="771"/>
      <c r="V8" s="771">
        <v>4</v>
      </c>
      <c r="W8" s="771"/>
      <c r="X8" s="771"/>
      <c r="Y8" s="771"/>
      <c r="Z8" s="771"/>
      <c r="AA8" s="772">
        <v>11</v>
      </c>
      <c r="AB8" s="773"/>
      <c r="AC8" s="773"/>
      <c r="AD8" s="773"/>
      <c r="AE8" s="774"/>
      <c r="AF8" s="775" t="s">
        <v>122</v>
      </c>
      <c r="AG8" s="773"/>
      <c r="AH8" s="773"/>
      <c r="AI8" s="773"/>
      <c r="AJ8" s="774"/>
      <c r="AK8" s="756">
        <v>12</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580</v>
      </c>
      <c r="BT8" s="761"/>
      <c r="BU8" s="761"/>
      <c r="BV8" s="761"/>
      <c r="BW8" s="761"/>
      <c r="BX8" s="761"/>
      <c r="BY8" s="761"/>
      <c r="BZ8" s="761"/>
      <c r="CA8" s="761"/>
      <c r="CB8" s="761"/>
      <c r="CC8" s="761"/>
      <c r="CD8" s="761"/>
      <c r="CE8" s="761"/>
      <c r="CF8" s="761"/>
      <c r="CG8" s="762"/>
      <c r="CH8" s="763">
        <v>19</v>
      </c>
      <c r="CI8" s="764"/>
      <c r="CJ8" s="764"/>
      <c r="CK8" s="764"/>
      <c r="CL8" s="765"/>
      <c r="CM8" s="763">
        <v>213</v>
      </c>
      <c r="CN8" s="764"/>
      <c r="CO8" s="764"/>
      <c r="CP8" s="764"/>
      <c r="CQ8" s="765"/>
      <c r="CR8" s="763">
        <v>10</v>
      </c>
      <c r="CS8" s="764"/>
      <c r="CT8" s="764"/>
      <c r="CU8" s="764"/>
      <c r="CV8" s="765"/>
      <c r="CW8" s="763" t="s">
        <v>578</v>
      </c>
      <c r="CX8" s="764"/>
      <c r="CY8" s="764"/>
      <c r="CZ8" s="764"/>
      <c r="DA8" s="765"/>
      <c r="DB8" s="763" t="s">
        <v>578</v>
      </c>
      <c r="DC8" s="764"/>
      <c r="DD8" s="764"/>
      <c r="DE8" s="764"/>
      <c r="DF8" s="765"/>
      <c r="DG8" s="763" t="s">
        <v>578</v>
      </c>
      <c r="DH8" s="764"/>
      <c r="DI8" s="764"/>
      <c r="DJ8" s="764"/>
      <c r="DK8" s="765"/>
      <c r="DL8" s="763" t="s">
        <v>578</v>
      </c>
      <c r="DM8" s="764"/>
      <c r="DN8" s="764"/>
      <c r="DO8" s="764"/>
      <c r="DP8" s="765"/>
      <c r="DQ8" s="763" t="s">
        <v>578</v>
      </c>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2</v>
      </c>
      <c r="R9" s="771"/>
      <c r="S9" s="771"/>
      <c r="T9" s="771"/>
      <c r="U9" s="771"/>
      <c r="V9" s="771">
        <v>26</v>
      </c>
      <c r="W9" s="771"/>
      <c r="X9" s="771"/>
      <c r="Y9" s="771"/>
      <c r="Z9" s="771"/>
      <c r="AA9" s="772">
        <v>-24</v>
      </c>
      <c r="AB9" s="773"/>
      <c r="AC9" s="773"/>
      <c r="AD9" s="773"/>
      <c r="AE9" s="774"/>
      <c r="AF9" s="775">
        <v>-24</v>
      </c>
      <c r="AG9" s="773"/>
      <c r="AH9" s="773"/>
      <c r="AI9" s="773"/>
      <c r="AJ9" s="774"/>
      <c r="AK9" s="756">
        <v>0</v>
      </c>
      <c r="AL9" s="757"/>
      <c r="AM9" s="757"/>
      <c r="AN9" s="757"/>
      <c r="AO9" s="757"/>
      <c r="AP9" s="757">
        <v>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581</v>
      </c>
      <c r="BT9" s="761"/>
      <c r="BU9" s="761"/>
      <c r="BV9" s="761"/>
      <c r="BW9" s="761"/>
      <c r="BX9" s="761"/>
      <c r="BY9" s="761"/>
      <c r="BZ9" s="761"/>
      <c r="CA9" s="761"/>
      <c r="CB9" s="761"/>
      <c r="CC9" s="761"/>
      <c r="CD9" s="761"/>
      <c r="CE9" s="761"/>
      <c r="CF9" s="761"/>
      <c r="CG9" s="762"/>
      <c r="CH9" s="763">
        <v>-1</v>
      </c>
      <c r="CI9" s="764"/>
      <c r="CJ9" s="764"/>
      <c r="CK9" s="764"/>
      <c r="CL9" s="765"/>
      <c r="CM9" s="763">
        <v>142</v>
      </c>
      <c r="CN9" s="764"/>
      <c r="CO9" s="764"/>
      <c r="CP9" s="764"/>
      <c r="CQ9" s="765"/>
      <c r="CR9" s="763">
        <v>35</v>
      </c>
      <c r="CS9" s="764"/>
      <c r="CT9" s="764"/>
      <c r="CU9" s="764"/>
      <c r="CV9" s="765"/>
      <c r="CW9" s="763">
        <v>44</v>
      </c>
      <c r="CX9" s="764"/>
      <c r="CY9" s="764"/>
      <c r="CZ9" s="764"/>
      <c r="DA9" s="765"/>
      <c r="DB9" s="763" t="s">
        <v>578</v>
      </c>
      <c r="DC9" s="764"/>
      <c r="DD9" s="764"/>
      <c r="DE9" s="764"/>
      <c r="DF9" s="765"/>
      <c r="DG9" s="763" t="s">
        <v>578</v>
      </c>
      <c r="DH9" s="764"/>
      <c r="DI9" s="764"/>
      <c r="DJ9" s="764"/>
      <c r="DK9" s="765"/>
      <c r="DL9" s="763" t="s">
        <v>578</v>
      </c>
      <c r="DM9" s="764"/>
      <c r="DN9" s="764"/>
      <c r="DO9" s="764"/>
      <c r="DP9" s="765"/>
      <c r="DQ9" s="763" t="s">
        <v>578</v>
      </c>
      <c r="DR9" s="764"/>
      <c r="DS9" s="764"/>
      <c r="DT9" s="764"/>
      <c r="DU9" s="765"/>
      <c r="DV9" s="760"/>
      <c r="DW9" s="761"/>
      <c r="DX9" s="761"/>
      <c r="DY9" s="761"/>
      <c r="DZ9" s="766"/>
      <c r="EA9" s="216"/>
    </row>
    <row r="10" spans="1:131" s="217" customFormat="1" ht="26.25" customHeight="1" x14ac:dyDescent="0.2">
      <c r="A10" s="220">
        <v>4</v>
      </c>
      <c r="B10" s="767" t="s">
        <v>377</v>
      </c>
      <c r="C10" s="768"/>
      <c r="D10" s="768"/>
      <c r="E10" s="768"/>
      <c r="F10" s="768"/>
      <c r="G10" s="768"/>
      <c r="H10" s="768"/>
      <c r="I10" s="768"/>
      <c r="J10" s="768"/>
      <c r="K10" s="768"/>
      <c r="L10" s="768"/>
      <c r="M10" s="768"/>
      <c r="N10" s="768"/>
      <c r="O10" s="768"/>
      <c r="P10" s="769"/>
      <c r="Q10" s="770">
        <v>16</v>
      </c>
      <c r="R10" s="771"/>
      <c r="S10" s="771"/>
      <c r="T10" s="771"/>
      <c r="U10" s="771"/>
      <c r="V10" s="771">
        <v>565</v>
      </c>
      <c r="W10" s="771"/>
      <c r="X10" s="771"/>
      <c r="Y10" s="771"/>
      <c r="Z10" s="771"/>
      <c r="AA10" s="772">
        <v>-549</v>
      </c>
      <c r="AB10" s="773"/>
      <c r="AC10" s="773"/>
      <c r="AD10" s="773"/>
      <c r="AE10" s="774"/>
      <c r="AF10" s="775">
        <v>-549</v>
      </c>
      <c r="AG10" s="773"/>
      <c r="AH10" s="773"/>
      <c r="AI10" s="773"/>
      <c r="AJ10" s="774"/>
      <c r="AK10" s="756">
        <v>0</v>
      </c>
      <c r="AL10" s="757"/>
      <c r="AM10" s="757"/>
      <c r="AN10" s="757"/>
      <c r="AO10" s="757"/>
      <c r="AP10" s="757">
        <v>0</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582</v>
      </c>
      <c r="BT10" s="761"/>
      <c r="BU10" s="761"/>
      <c r="BV10" s="761"/>
      <c r="BW10" s="761"/>
      <c r="BX10" s="761"/>
      <c r="BY10" s="761"/>
      <c r="BZ10" s="761"/>
      <c r="CA10" s="761"/>
      <c r="CB10" s="761"/>
      <c r="CC10" s="761"/>
      <c r="CD10" s="761"/>
      <c r="CE10" s="761"/>
      <c r="CF10" s="761"/>
      <c r="CG10" s="762"/>
      <c r="CH10" s="763">
        <v>0</v>
      </c>
      <c r="CI10" s="764"/>
      <c r="CJ10" s="764"/>
      <c r="CK10" s="764"/>
      <c r="CL10" s="765"/>
      <c r="CM10" s="763">
        <v>12</v>
      </c>
      <c r="CN10" s="764"/>
      <c r="CO10" s="764"/>
      <c r="CP10" s="764"/>
      <c r="CQ10" s="765"/>
      <c r="CR10" s="763">
        <v>3</v>
      </c>
      <c r="CS10" s="764"/>
      <c r="CT10" s="764"/>
      <c r="CU10" s="764"/>
      <c r="CV10" s="765"/>
      <c r="CW10" s="763" t="s">
        <v>578</v>
      </c>
      <c r="CX10" s="764"/>
      <c r="CY10" s="764"/>
      <c r="CZ10" s="764"/>
      <c r="DA10" s="765"/>
      <c r="DB10" s="763" t="s">
        <v>578</v>
      </c>
      <c r="DC10" s="764"/>
      <c r="DD10" s="764"/>
      <c r="DE10" s="764"/>
      <c r="DF10" s="765"/>
      <c r="DG10" s="763" t="s">
        <v>578</v>
      </c>
      <c r="DH10" s="764"/>
      <c r="DI10" s="764"/>
      <c r="DJ10" s="764"/>
      <c r="DK10" s="765"/>
      <c r="DL10" s="763" t="s">
        <v>578</v>
      </c>
      <c r="DM10" s="764"/>
      <c r="DN10" s="764"/>
      <c r="DO10" s="764"/>
      <c r="DP10" s="765"/>
      <c r="DQ10" s="763" t="s">
        <v>578</v>
      </c>
      <c r="DR10" s="764"/>
      <c r="DS10" s="764"/>
      <c r="DT10" s="764"/>
      <c r="DU10" s="765"/>
      <c r="DV10" s="760"/>
      <c r="DW10" s="761"/>
      <c r="DX10" s="761"/>
      <c r="DY10" s="761"/>
      <c r="DZ10" s="766"/>
      <c r="EA10" s="216"/>
    </row>
    <row r="11" spans="1:131" s="217" customFormat="1" ht="26.25" customHeight="1" x14ac:dyDescent="0.2">
      <c r="A11" s="220">
        <v>5</v>
      </c>
      <c r="B11" s="767" t="s">
        <v>378</v>
      </c>
      <c r="C11" s="768"/>
      <c r="D11" s="768"/>
      <c r="E11" s="768"/>
      <c r="F11" s="768"/>
      <c r="G11" s="768"/>
      <c r="H11" s="768"/>
      <c r="I11" s="768"/>
      <c r="J11" s="768"/>
      <c r="K11" s="768"/>
      <c r="L11" s="768"/>
      <c r="M11" s="768"/>
      <c r="N11" s="768"/>
      <c r="O11" s="768"/>
      <c r="P11" s="769"/>
      <c r="Q11" s="770">
        <v>7</v>
      </c>
      <c r="R11" s="771"/>
      <c r="S11" s="771"/>
      <c r="T11" s="771"/>
      <c r="U11" s="771"/>
      <c r="V11" s="771">
        <v>230</v>
      </c>
      <c r="W11" s="771"/>
      <c r="X11" s="771"/>
      <c r="Y11" s="771"/>
      <c r="Z11" s="771"/>
      <c r="AA11" s="772">
        <v>-223</v>
      </c>
      <c r="AB11" s="773"/>
      <c r="AC11" s="773"/>
      <c r="AD11" s="773"/>
      <c r="AE11" s="774"/>
      <c r="AF11" s="775">
        <v>-223</v>
      </c>
      <c r="AG11" s="773"/>
      <c r="AH11" s="773"/>
      <c r="AI11" s="773"/>
      <c r="AJ11" s="774"/>
      <c r="AK11" s="756">
        <v>0</v>
      </c>
      <c r="AL11" s="757"/>
      <c r="AM11" s="757"/>
      <c r="AN11" s="757"/>
      <c r="AO11" s="757"/>
      <c r="AP11" s="757">
        <v>0</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t="s">
        <v>379</v>
      </c>
      <c r="C12" s="768"/>
      <c r="D12" s="768"/>
      <c r="E12" s="768"/>
      <c r="F12" s="768"/>
      <c r="G12" s="768"/>
      <c r="H12" s="768"/>
      <c r="I12" s="768"/>
      <c r="J12" s="768"/>
      <c r="K12" s="768"/>
      <c r="L12" s="768"/>
      <c r="M12" s="768"/>
      <c r="N12" s="768"/>
      <c r="O12" s="768"/>
      <c r="P12" s="769"/>
      <c r="Q12" s="770">
        <v>245</v>
      </c>
      <c r="R12" s="771"/>
      <c r="S12" s="771"/>
      <c r="T12" s="771"/>
      <c r="U12" s="771"/>
      <c r="V12" s="771">
        <v>212</v>
      </c>
      <c r="W12" s="771"/>
      <c r="X12" s="771"/>
      <c r="Y12" s="771"/>
      <c r="Z12" s="771"/>
      <c r="AA12" s="772">
        <v>33</v>
      </c>
      <c r="AB12" s="773"/>
      <c r="AC12" s="773"/>
      <c r="AD12" s="773"/>
      <c r="AE12" s="774"/>
      <c r="AF12" s="775">
        <v>13</v>
      </c>
      <c r="AG12" s="773"/>
      <c r="AH12" s="773"/>
      <c r="AI12" s="773"/>
      <c r="AJ12" s="774"/>
      <c r="AK12" s="756">
        <v>1</v>
      </c>
      <c r="AL12" s="757"/>
      <c r="AM12" s="757"/>
      <c r="AN12" s="757"/>
      <c r="AO12" s="757"/>
      <c r="AP12" s="757">
        <v>452</v>
      </c>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t="s">
        <v>380</v>
      </c>
      <c r="C13" s="768"/>
      <c r="D13" s="768"/>
      <c r="E13" s="768"/>
      <c r="F13" s="768"/>
      <c r="G13" s="768"/>
      <c r="H13" s="768"/>
      <c r="I13" s="768"/>
      <c r="J13" s="768"/>
      <c r="K13" s="768"/>
      <c r="L13" s="768"/>
      <c r="M13" s="768"/>
      <c r="N13" s="768"/>
      <c r="O13" s="768"/>
      <c r="P13" s="769"/>
      <c r="Q13" s="770">
        <v>858</v>
      </c>
      <c r="R13" s="771"/>
      <c r="S13" s="771"/>
      <c r="T13" s="771"/>
      <c r="U13" s="771"/>
      <c r="V13" s="771">
        <v>858</v>
      </c>
      <c r="W13" s="771"/>
      <c r="X13" s="771"/>
      <c r="Y13" s="771"/>
      <c r="Z13" s="771"/>
      <c r="AA13" s="772">
        <v>0</v>
      </c>
      <c r="AB13" s="773"/>
      <c r="AC13" s="773"/>
      <c r="AD13" s="773"/>
      <c r="AE13" s="774"/>
      <c r="AF13" s="775" t="s">
        <v>122</v>
      </c>
      <c r="AG13" s="773"/>
      <c r="AH13" s="773"/>
      <c r="AI13" s="773"/>
      <c r="AJ13" s="774"/>
      <c r="AK13" s="756">
        <v>0</v>
      </c>
      <c r="AL13" s="757"/>
      <c r="AM13" s="757"/>
      <c r="AN13" s="757"/>
      <c r="AO13" s="757"/>
      <c r="AP13" s="757">
        <v>231</v>
      </c>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5"/>
      <c r="AG14" s="773"/>
      <c r="AH14" s="773"/>
      <c r="AI14" s="773"/>
      <c r="AJ14" s="774"/>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5"/>
      <c r="AG15" s="773"/>
      <c r="AH15" s="773"/>
      <c r="AI15" s="773"/>
      <c r="AJ15" s="774"/>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5"/>
      <c r="AG16" s="773"/>
      <c r="AH16" s="773"/>
      <c r="AI16" s="773"/>
      <c r="AJ16" s="774"/>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5"/>
      <c r="AG17" s="773"/>
      <c r="AH17" s="773"/>
      <c r="AI17" s="773"/>
      <c r="AJ17" s="774"/>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5"/>
      <c r="AG18" s="773"/>
      <c r="AH18" s="773"/>
      <c r="AI18" s="773"/>
      <c r="AJ18" s="774"/>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5"/>
      <c r="AG19" s="773"/>
      <c r="AH19" s="773"/>
      <c r="AI19" s="773"/>
      <c r="AJ19" s="774"/>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5"/>
      <c r="AG20" s="773"/>
      <c r="AH20" s="773"/>
      <c r="AI20" s="773"/>
      <c r="AJ20" s="774"/>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5"/>
      <c r="AG21" s="773"/>
      <c r="AH21" s="773"/>
      <c r="AI21" s="773"/>
      <c r="AJ21" s="774"/>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5"/>
      <c r="AG22" s="773"/>
      <c r="AH22" s="773"/>
      <c r="AI22" s="773"/>
      <c r="AJ22" s="774"/>
      <c r="AK22" s="789"/>
      <c r="AL22" s="790"/>
      <c r="AM22" s="790"/>
      <c r="AN22" s="790"/>
      <c r="AO22" s="790"/>
      <c r="AP22" s="790"/>
      <c r="AQ22" s="790"/>
      <c r="AR22" s="790"/>
      <c r="AS22" s="790"/>
      <c r="AT22" s="790"/>
      <c r="AU22" s="791"/>
      <c r="AV22" s="791"/>
      <c r="AW22" s="791"/>
      <c r="AX22" s="791"/>
      <c r="AY22" s="792"/>
      <c r="AZ22" s="793" t="s">
        <v>381</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382</v>
      </c>
      <c r="B23" s="776" t="s">
        <v>383</v>
      </c>
      <c r="C23" s="777"/>
      <c r="D23" s="777"/>
      <c r="E23" s="777"/>
      <c r="F23" s="777"/>
      <c r="G23" s="777"/>
      <c r="H23" s="777"/>
      <c r="I23" s="777"/>
      <c r="J23" s="777"/>
      <c r="K23" s="777"/>
      <c r="L23" s="777"/>
      <c r="M23" s="777"/>
      <c r="N23" s="777"/>
      <c r="O23" s="777"/>
      <c r="P23" s="778"/>
      <c r="Q23" s="779">
        <v>170784</v>
      </c>
      <c r="R23" s="780"/>
      <c r="S23" s="780"/>
      <c r="T23" s="780"/>
      <c r="U23" s="780"/>
      <c r="V23" s="780">
        <v>167925</v>
      </c>
      <c r="W23" s="780"/>
      <c r="X23" s="780"/>
      <c r="Y23" s="780"/>
      <c r="Z23" s="780"/>
      <c r="AA23" s="780">
        <v>2858</v>
      </c>
      <c r="AB23" s="780"/>
      <c r="AC23" s="780"/>
      <c r="AD23" s="780"/>
      <c r="AE23" s="781"/>
      <c r="AF23" s="782">
        <v>2578</v>
      </c>
      <c r="AG23" s="780"/>
      <c r="AH23" s="780"/>
      <c r="AI23" s="780"/>
      <c r="AJ23" s="783"/>
      <c r="AK23" s="784"/>
      <c r="AL23" s="785"/>
      <c r="AM23" s="785"/>
      <c r="AN23" s="785"/>
      <c r="AO23" s="785"/>
      <c r="AP23" s="780">
        <v>172221</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384</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385</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386</v>
      </c>
      <c r="R26" s="721"/>
      <c r="S26" s="721"/>
      <c r="T26" s="721"/>
      <c r="U26" s="722"/>
      <c r="V26" s="720" t="s">
        <v>387</v>
      </c>
      <c r="W26" s="721"/>
      <c r="X26" s="721"/>
      <c r="Y26" s="721"/>
      <c r="Z26" s="722"/>
      <c r="AA26" s="720" t="s">
        <v>388</v>
      </c>
      <c r="AB26" s="721"/>
      <c r="AC26" s="721"/>
      <c r="AD26" s="721"/>
      <c r="AE26" s="721"/>
      <c r="AF26" s="801" t="s">
        <v>389</v>
      </c>
      <c r="AG26" s="802"/>
      <c r="AH26" s="802"/>
      <c r="AI26" s="802"/>
      <c r="AJ26" s="803"/>
      <c r="AK26" s="721" t="s">
        <v>390</v>
      </c>
      <c r="AL26" s="721"/>
      <c r="AM26" s="721"/>
      <c r="AN26" s="721"/>
      <c r="AO26" s="722"/>
      <c r="AP26" s="720" t="s">
        <v>391</v>
      </c>
      <c r="AQ26" s="721"/>
      <c r="AR26" s="721"/>
      <c r="AS26" s="721"/>
      <c r="AT26" s="722"/>
      <c r="AU26" s="720" t="s">
        <v>392</v>
      </c>
      <c r="AV26" s="721"/>
      <c r="AW26" s="721"/>
      <c r="AX26" s="721"/>
      <c r="AY26" s="722"/>
      <c r="AZ26" s="720" t="s">
        <v>393</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394</v>
      </c>
      <c r="C28" s="737"/>
      <c r="D28" s="737"/>
      <c r="E28" s="737"/>
      <c r="F28" s="737"/>
      <c r="G28" s="737"/>
      <c r="H28" s="737"/>
      <c r="I28" s="737"/>
      <c r="J28" s="737"/>
      <c r="K28" s="737"/>
      <c r="L28" s="737"/>
      <c r="M28" s="737"/>
      <c r="N28" s="737"/>
      <c r="O28" s="737"/>
      <c r="P28" s="738"/>
      <c r="Q28" s="809">
        <v>37191</v>
      </c>
      <c r="R28" s="810"/>
      <c r="S28" s="810"/>
      <c r="T28" s="810"/>
      <c r="U28" s="810"/>
      <c r="V28" s="810">
        <v>35421</v>
      </c>
      <c r="W28" s="810"/>
      <c r="X28" s="810"/>
      <c r="Y28" s="810"/>
      <c r="Z28" s="810"/>
      <c r="AA28" s="810">
        <v>1770</v>
      </c>
      <c r="AB28" s="810"/>
      <c r="AC28" s="810"/>
      <c r="AD28" s="810"/>
      <c r="AE28" s="811"/>
      <c r="AF28" s="812">
        <v>1770</v>
      </c>
      <c r="AG28" s="810"/>
      <c r="AH28" s="810"/>
      <c r="AI28" s="810"/>
      <c r="AJ28" s="813"/>
      <c r="AK28" s="814">
        <v>3399</v>
      </c>
      <c r="AL28" s="815"/>
      <c r="AM28" s="815"/>
      <c r="AN28" s="815"/>
      <c r="AO28" s="815"/>
      <c r="AP28" s="815">
        <v>0</v>
      </c>
      <c r="AQ28" s="815"/>
      <c r="AR28" s="815"/>
      <c r="AS28" s="815"/>
      <c r="AT28" s="815"/>
      <c r="AU28" s="815">
        <v>0</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395</v>
      </c>
      <c r="C29" s="768"/>
      <c r="D29" s="768"/>
      <c r="E29" s="768"/>
      <c r="F29" s="768"/>
      <c r="G29" s="768"/>
      <c r="H29" s="768"/>
      <c r="I29" s="768"/>
      <c r="J29" s="768"/>
      <c r="K29" s="768"/>
      <c r="L29" s="768"/>
      <c r="M29" s="768"/>
      <c r="N29" s="768"/>
      <c r="O29" s="768"/>
      <c r="P29" s="769"/>
      <c r="Q29" s="770">
        <v>43207</v>
      </c>
      <c r="R29" s="771"/>
      <c r="S29" s="771"/>
      <c r="T29" s="771"/>
      <c r="U29" s="771"/>
      <c r="V29" s="771">
        <v>42582</v>
      </c>
      <c r="W29" s="771"/>
      <c r="X29" s="771"/>
      <c r="Y29" s="771"/>
      <c r="Z29" s="771"/>
      <c r="AA29" s="772">
        <v>625</v>
      </c>
      <c r="AB29" s="773"/>
      <c r="AC29" s="773"/>
      <c r="AD29" s="773"/>
      <c r="AE29" s="774"/>
      <c r="AF29" s="775">
        <v>625</v>
      </c>
      <c r="AG29" s="773"/>
      <c r="AH29" s="773"/>
      <c r="AI29" s="773"/>
      <c r="AJ29" s="774"/>
      <c r="AK29" s="821">
        <v>6484</v>
      </c>
      <c r="AL29" s="817"/>
      <c r="AM29" s="817"/>
      <c r="AN29" s="817"/>
      <c r="AO29" s="817"/>
      <c r="AP29" s="817">
        <v>0</v>
      </c>
      <c r="AQ29" s="817"/>
      <c r="AR29" s="817"/>
      <c r="AS29" s="817"/>
      <c r="AT29" s="817"/>
      <c r="AU29" s="817">
        <v>0</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396</v>
      </c>
      <c r="C30" s="768"/>
      <c r="D30" s="768"/>
      <c r="E30" s="768"/>
      <c r="F30" s="768"/>
      <c r="G30" s="768"/>
      <c r="H30" s="768"/>
      <c r="I30" s="768"/>
      <c r="J30" s="768"/>
      <c r="K30" s="768"/>
      <c r="L30" s="768"/>
      <c r="M30" s="768"/>
      <c r="N30" s="768"/>
      <c r="O30" s="768"/>
      <c r="P30" s="769"/>
      <c r="Q30" s="770">
        <v>11996</v>
      </c>
      <c r="R30" s="771"/>
      <c r="S30" s="771"/>
      <c r="T30" s="771"/>
      <c r="U30" s="771"/>
      <c r="V30" s="771">
        <v>11764</v>
      </c>
      <c r="W30" s="771"/>
      <c r="X30" s="771"/>
      <c r="Y30" s="771"/>
      <c r="Z30" s="771"/>
      <c r="AA30" s="772">
        <v>232</v>
      </c>
      <c r="AB30" s="773"/>
      <c r="AC30" s="773"/>
      <c r="AD30" s="773"/>
      <c r="AE30" s="774"/>
      <c r="AF30" s="775">
        <v>232</v>
      </c>
      <c r="AG30" s="773"/>
      <c r="AH30" s="773"/>
      <c r="AI30" s="773"/>
      <c r="AJ30" s="774"/>
      <c r="AK30" s="821">
        <v>6629</v>
      </c>
      <c r="AL30" s="817"/>
      <c r="AM30" s="817"/>
      <c r="AN30" s="817"/>
      <c r="AO30" s="817"/>
      <c r="AP30" s="817">
        <v>0</v>
      </c>
      <c r="AQ30" s="817"/>
      <c r="AR30" s="817"/>
      <c r="AS30" s="817"/>
      <c r="AT30" s="817"/>
      <c r="AU30" s="817">
        <v>0</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397</v>
      </c>
      <c r="C31" s="768"/>
      <c r="D31" s="768"/>
      <c r="E31" s="768"/>
      <c r="F31" s="768"/>
      <c r="G31" s="768"/>
      <c r="H31" s="768"/>
      <c r="I31" s="768"/>
      <c r="J31" s="768"/>
      <c r="K31" s="768"/>
      <c r="L31" s="768"/>
      <c r="M31" s="768"/>
      <c r="N31" s="768"/>
      <c r="O31" s="768"/>
      <c r="P31" s="769"/>
      <c r="Q31" s="770">
        <v>280</v>
      </c>
      <c r="R31" s="771"/>
      <c r="S31" s="771"/>
      <c r="T31" s="771"/>
      <c r="U31" s="771"/>
      <c r="V31" s="771">
        <v>1633</v>
      </c>
      <c r="W31" s="771"/>
      <c r="X31" s="771"/>
      <c r="Y31" s="771"/>
      <c r="Z31" s="771"/>
      <c r="AA31" s="772">
        <v>-1353</v>
      </c>
      <c r="AB31" s="773"/>
      <c r="AC31" s="773"/>
      <c r="AD31" s="773"/>
      <c r="AE31" s="774"/>
      <c r="AF31" s="775">
        <v>-1354</v>
      </c>
      <c r="AG31" s="773"/>
      <c r="AH31" s="773"/>
      <c r="AI31" s="773"/>
      <c r="AJ31" s="774"/>
      <c r="AK31" s="821">
        <v>1</v>
      </c>
      <c r="AL31" s="817"/>
      <c r="AM31" s="817"/>
      <c r="AN31" s="817"/>
      <c r="AO31" s="817"/>
      <c r="AP31" s="817">
        <v>1162</v>
      </c>
      <c r="AQ31" s="817"/>
      <c r="AR31" s="817"/>
      <c r="AS31" s="817"/>
      <c r="AT31" s="817"/>
      <c r="AU31" s="817">
        <v>8</v>
      </c>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398</v>
      </c>
      <c r="C32" s="768"/>
      <c r="D32" s="768"/>
      <c r="E32" s="768"/>
      <c r="F32" s="768"/>
      <c r="G32" s="768"/>
      <c r="H32" s="768"/>
      <c r="I32" s="768"/>
      <c r="J32" s="768"/>
      <c r="K32" s="768"/>
      <c r="L32" s="768"/>
      <c r="M32" s="768"/>
      <c r="N32" s="768"/>
      <c r="O32" s="768"/>
      <c r="P32" s="769"/>
      <c r="Q32" s="770">
        <v>6862</v>
      </c>
      <c r="R32" s="771"/>
      <c r="S32" s="771"/>
      <c r="T32" s="771"/>
      <c r="U32" s="771"/>
      <c r="V32" s="771">
        <v>6902</v>
      </c>
      <c r="W32" s="771"/>
      <c r="X32" s="771"/>
      <c r="Y32" s="771"/>
      <c r="Z32" s="771"/>
      <c r="AA32" s="772">
        <v>-40</v>
      </c>
      <c r="AB32" s="773"/>
      <c r="AC32" s="773"/>
      <c r="AD32" s="773"/>
      <c r="AE32" s="774"/>
      <c r="AF32" s="775">
        <v>1474</v>
      </c>
      <c r="AG32" s="773"/>
      <c r="AH32" s="773"/>
      <c r="AI32" s="773"/>
      <c r="AJ32" s="774"/>
      <c r="AK32" s="821">
        <v>524</v>
      </c>
      <c r="AL32" s="817"/>
      <c r="AM32" s="817"/>
      <c r="AN32" s="817"/>
      <c r="AO32" s="817"/>
      <c r="AP32" s="817">
        <v>39523</v>
      </c>
      <c r="AQ32" s="817"/>
      <c r="AR32" s="817"/>
      <c r="AS32" s="817"/>
      <c r="AT32" s="817"/>
      <c r="AU32" s="817">
        <v>40</v>
      </c>
      <c r="AV32" s="817"/>
      <c r="AW32" s="817"/>
      <c r="AX32" s="817"/>
      <c r="AY32" s="817"/>
      <c r="AZ32" s="818"/>
      <c r="BA32" s="818"/>
      <c r="BB32" s="818"/>
      <c r="BC32" s="818"/>
      <c r="BD32" s="818"/>
      <c r="BE32" s="819" t="s">
        <v>399</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400</v>
      </c>
      <c r="C33" s="768"/>
      <c r="D33" s="768"/>
      <c r="E33" s="768"/>
      <c r="F33" s="768"/>
      <c r="G33" s="768"/>
      <c r="H33" s="768"/>
      <c r="I33" s="768"/>
      <c r="J33" s="768"/>
      <c r="K33" s="768"/>
      <c r="L33" s="768"/>
      <c r="M33" s="768"/>
      <c r="N33" s="768"/>
      <c r="O33" s="768"/>
      <c r="P33" s="769"/>
      <c r="Q33" s="770">
        <v>2118</v>
      </c>
      <c r="R33" s="771"/>
      <c r="S33" s="771"/>
      <c r="T33" s="771"/>
      <c r="U33" s="771"/>
      <c r="V33" s="771">
        <v>1715</v>
      </c>
      <c r="W33" s="771"/>
      <c r="X33" s="771"/>
      <c r="Y33" s="771"/>
      <c r="Z33" s="771"/>
      <c r="AA33" s="772">
        <v>403</v>
      </c>
      <c r="AB33" s="773"/>
      <c r="AC33" s="773"/>
      <c r="AD33" s="773"/>
      <c r="AE33" s="774"/>
      <c r="AF33" s="775">
        <v>5424</v>
      </c>
      <c r="AG33" s="773"/>
      <c r="AH33" s="773"/>
      <c r="AI33" s="773"/>
      <c r="AJ33" s="774"/>
      <c r="AK33" s="821">
        <v>2</v>
      </c>
      <c r="AL33" s="817"/>
      <c r="AM33" s="817"/>
      <c r="AN33" s="817"/>
      <c r="AO33" s="817"/>
      <c r="AP33" s="817">
        <v>4633</v>
      </c>
      <c r="AQ33" s="817"/>
      <c r="AR33" s="817"/>
      <c r="AS33" s="817"/>
      <c r="AT33" s="817"/>
      <c r="AU33" s="817">
        <v>0</v>
      </c>
      <c r="AV33" s="817"/>
      <c r="AW33" s="817"/>
      <c r="AX33" s="817"/>
      <c r="AY33" s="817"/>
      <c r="AZ33" s="818"/>
      <c r="BA33" s="818"/>
      <c r="BB33" s="818"/>
      <c r="BC33" s="818"/>
      <c r="BD33" s="818"/>
      <c r="BE33" s="819" t="s">
        <v>399</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401</v>
      </c>
      <c r="C34" s="768"/>
      <c r="D34" s="768"/>
      <c r="E34" s="768"/>
      <c r="F34" s="768"/>
      <c r="G34" s="768"/>
      <c r="H34" s="768"/>
      <c r="I34" s="768"/>
      <c r="J34" s="768"/>
      <c r="K34" s="768"/>
      <c r="L34" s="768"/>
      <c r="M34" s="768"/>
      <c r="N34" s="768"/>
      <c r="O34" s="768"/>
      <c r="P34" s="769"/>
      <c r="Q34" s="770">
        <v>11769</v>
      </c>
      <c r="R34" s="771"/>
      <c r="S34" s="771"/>
      <c r="T34" s="771"/>
      <c r="U34" s="771"/>
      <c r="V34" s="771">
        <v>10657</v>
      </c>
      <c r="W34" s="771"/>
      <c r="X34" s="771"/>
      <c r="Y34" s="771"/>
      <c r="Z34" s="771"/>
      <c r="AA34" s="772">
        <v>1112</v>
      </c>
      <c r="AB34" s="773"/>
      <c r="AC34" s="773"/>
      <c r="AD34" s="773"/>
      <c r="AE34" s="774"/>
      <c r="AF34" s="775" t="s">
        <v>122</v>
      </c>
      <c r="AG34" s="773"/>
      <c r="AH34" s="773"/>
      <c r="AI34" s="773"/>
      <c r="AJ34" s="774"/>
      <c r="AK34" s="821">
        <v>7737</v>
      </c>
      <c r="AL34" s="817"/>
      <c r="AM34" s="817"/>
      <c r="AN34" s="817"/>
      <c r="AO34" s="817"/>
      <c r="AP34" s="817">
        <v>81479</v>
      </c>
      <c r="AQ34" s="817"/>
      <c r="AR34" s="817"/>
      <c r="AS34" s="817"/>
      <c r="AT34" s="817"/>
      <c r="AU34" s="817">
        <v>65754</v>
      </c>
      <c r="AV34" s="817"/>
      <c r="AW34" s="817"/>
      <c r="AX34" s="817"/>
      <c r="AY34" s="817"/>
      <c r="AZ34" s="818"/>
      <c r="BA34" s="818"/>
      <c r="BB34" s="818"/>
      <c r="BC34" s="818"/>
      <c r="BD34" s="818"/>
      <c r="BE34" s="819" t="s">
        <v>399</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t="s">
        <v>402</v>
      </c>
      <c r="C35" s="768"/>
      <c r="D35" s="768"/>
      <c r="E35" s="768"/>
      <c r="F35" s="768"/>
      <c r="G35" s="768"/>
      <c r="H35" s="768"/>
      <c r="I35" s="768"/>
      <c r="J35" s="768"/>
      <c r="K35" s="768"/>
      <c r="L35" s="768"/>
      <c r="M35" s="768"/>
      <c r="N35" s="768"/>
      <c r="O35" s="768"/>
      <c r="P35" s="769"/>
      <c r="Q35" s="770">
        <v>137</v>
      </c>
      <c r="R35" s="771"/>
      <c r="S35" s="771"/>
      <c r="T35" s="771"/>
      <c r="U35" s="771"/>
      <c r="V35" s="771">
        <v>118</v>
      </c>
      <c r="W35" s="771"/>
      <c r="X35" s="771"/>
      <c r="Y35" s="771"/>
      <c r="Z35" s="771"/>
      <c r="AA35" s="772">
        <v>19</v>
      </c>
      <c r="AB35" s="773"/>
      <c r="AC35" s="773"/>
      <c r="AD35" s="773"/>
      <c r="AE35" s="774"/>
      <c r="AF35" s="775">
        <v>29</v>
      </c>
      <c r="AG35" s="773"/>
      <c r="AH35" s="773"/>
      <c r="AI35" s="773"/>
      <c r="AJ35" s="774"/>
      <c r="AK35" s="821">
        <v>108</v>
      </c>
      <c r="AL35" s="817"/>
      <c r="AM35" s="817"/>
      <c r="AN35" s="817"/>
      <c r="AO35" s="817"/>
      <c r="AP35" s="817">
        <v>310</v>
      </c>
      <c r="AQ35" s="817"/>
      <c r="AR35" s="817"/>
      <c r="AS35" s="817"/>
      <c r="AT35" s="817"/>
      <c r="AU35" s="817">
        <v>305</v>
      </c>
      <c r="AV35" s="817"/>
      <c r="AW35" s="817"/>
      <c r="AX35" s="817"/>
      <c r="AY35" s="817"/>
      <c r="AZ35" s="818"/>
      <c r="BA35" s="818"/>
      <c r="BB35" s="818"/>
      <c r="BC35" s="818"/>
      <c r="BD35" s="818"/>
      <c r="BE35" s="819" t="s">
        <v>399</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t="s">
        <v>403</v>
      </c>
      <c r="C36" s="768"/>
      <c r="D36" s="768"/>
      <c r="E36" s="768"/>
      <c r="F36" s="768"/>
      <c r="G36" s="768"/>
      <c r="H36" s="768"/>
      <c r="I36" s="768"/>
      <c r="J36" s="768"/>
      <c r="K36" s="768"/>
      <c r="L36" s="768"/>
      <c r="M36" s="768"/>
      <c r="N36" s="768"/>
      <c r="O36" s="768"/>
      <c r="P36" s="769"/>
      <c r="Q36" s="770">
        <v>149</v>
      </c>
      <c r="R36" s="771"/>
      <c r="S36" s="771"/>
      <c r="T36" s="771"/>
      <c r="U36" s="771"/>
      <c r="V36" s="771">
        <v>133</v>
      </c>
      <c r="W36" s="771"/>
      <c r="X36" s="771"/>
      <c r="Y36" s="771"/>
      <c r="Z36" s="771"/>
      <c r="AA36" s="772">
        <v>16</v>
      </c>
      <c r="AB36" s="773"/>
      <c r="AC36" s="773"/>
      <c r="AD36" s="773"/>
      <c r="AE36" s="774"/>
      <c r="AF36" s="775">
        <v>25</v>
      </c>
      <c r="AG36" s="773"/>
      <c r="AH36" s="773"/>
      <c r="AI36" s="773"/>
      <c r="AJ36" s="774"/>
      <c r="AK36" s="821">
        <v>106</v>
      </c>
      <c r="AL36" s="817"/>
      <c r="AM36" s="817"/>
      <c r="AN36" s="817"/>
      <c r="AO36" s="817"/>
      <c r="AP36" s="817">
        <v>471</v>
      </c>
      <c r="AQ36" s="817"/>
      <c r="AR36" s="817"/>
      <c r="AS36" s="817"/>
      <c r="AT36" s="817"/>
      <c r="AU36" s="817">
        <v>447</v>
      </c>
      <c r="AV36" s="817"/>
      <c r="AW36" s="817"/>
      <c r="AX36" s="817"/>
      <c r="AY36" s="817"/>
      <c r="AZ36" s="818"/>
      <c r="BA36" s="818"/>
      <c r="BB36" s="818"/>
      <c r="BC36" s="818"/>
      <c r="BD36" s="818"/>
      <c r="BE36" s="819" t="s">
        <v>399</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t="s">
        <v>404</v>
      </c>
      <c r="C37" s="768"/>
      <c r="D37" s="768"/>
      <c r="E37" s="768"/>
      <c r="F37" s="768"/>
      <c r="G37" s="768"/>
      <c r="H37" s="768"/>
      <c r="I37" s="768"/>
      <c r="J37" s="768"/>
      <c r="K37" s="768"/>
      <c r="L37" s="768"/>
      <c r="M37" s="768"/>
      <c r="N37" s="768"/>
      <c r="O37" s="768"/>
      <c r="P37" s="769"/>
      <c r="Q37" s="770">
        <v>2351</v>
      </c>
      <c r="R37" s="771"/>
      <c r="S37" s="771"/>
      <c r="T37" s="771"/>
      <c r="U37" s="771"/>
      <c r="V37" s="771">
        <v>2351</v>
      </c>
      <c r="W37" s="771"/>
      <c r="X37" s="771"/>
      <c r="Y37" s="771"/>
      <c r="Z37" s="771"/>
      <c r="AA37" s="772">
        <v>0</v>
      </c>
      <c r="AB37" s="773"/>
      <c r="AC37" s="773"/>
      <c r="AD37" s="773"/>
      <c r="AE37" s="774"/>
      <c r="AF37" s="775" t="s">
        <v>122</v>
      </c>
      <c r="AG37" s="773"/>
      <c r="AH37" s="773"/>
      <c r="AI37" s="773"/>
      <c r="AJ37" s="774"/>
      <c r="AK37" s="821">
        <v>172</v>
      </c>
      <c r="AL37" s="817"/>
      <c r="AM37" s="817"/>
      <c r="AN37" s="817"/>
      <c r="AO37" s="817"/>
      <c r="AP37" s="817">
        <v>6600</v>
      </c>
      <c r="AQ37" s="817"/>
      <c r="AR37" s="817"/>
      <c r="AS37" s="817"/>
      <c r="AT37" s="817"/>
      <c r="AU37" s="817">
        <v>3854</v>
      </c>
      <c r="AV37" s="817"/>
      <c r="AW37" s="817"/>
      <c r="AX37" s="817"/>
      <c r="AY37" s="817"/>
      <c r="AZ37" s="818"/>
      <c r="BA37" s="818"/>
      <c r="BB37" s="818"/>
      <c r="BC37" s="818"/>
      <c r="BD37" s="818"/>
      <c r="BE37" s="819" t="s">
        <v>405</v>
      </c>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5"/>
      <c r="AG38" s="773"/>
      <c r="AH38" s="773"/>
      <c r="AI38" s="773"/>
      <c r="AJ38" s="77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5"/>
      <c r="AG39" s="773"/>
      <c r="AH39" s="773"/>
      <c r="AI39" s="773"/>
      <c r="AJ39" s="77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5"/>
      <c r="AG40" s="773"/>
      <c r="AH40" s="773"/>
      <c r="AI40" s="773"/>
      <c r="AJ40" s="77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5"/>
      <c r="AG41" s="773"/>
      <c r="AH41" s="773"/>
      <c r="AI41" s="773"/>
      <c r="AJ41" s="77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5"/>
      <c r="AG42" s="773"/>
      <c r="AH42" s="773"/>
      <c r="AI42" s="773"/>
      <c r="AJ42" s="77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5"/>
      <c r="AG43" s="773"/>
      <c r="AH43" s="773"/>
      <c r="AI43" s="773"/>
      <c r="AJ43" s="77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5"/>
      <c r="AG44" s="773"/>
      <c r="AH44" s="773"/>
      <c r="AI44" s="773"/>
      <c r="AJ44" s="77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5"/>
      <c r="AG45" s="773"/>
      <c r="AH45" s="773"/>
      <c r="AI45" s="773"/>
      <c r="AJ45" s="77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5"/>
      <c r="AG46" s="773"/>
      <c r="AH46" s="773"/>
      <c r="AI46" s="773"/>
      <c r="AJ46" s="77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5"/>
      <c r="AG47" s="773"/>
      <c r="AH47" s="773"/>
      <c r="AI47" s="773"/>
      <c r="AJ47" s="77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5"/>
      <c r="AG48" s="773"/>
      <c r="AH48" s="773"/>
      <c r="AI48" s="773"/>
      <c r="AJ48" s="77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5"/>
      <c r="AG49" s="773"/>
      <c r="AH49" s="773"/>
      <c r="AI49" s="773"/>
      <c r="AJ49" s="77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5"/>
      <c r="AG50" s="773"/>
      <c r="AH50" s="773"/>
      <c r="AI50" s="773"/>
      <c r="AJ50" s="77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5"/>
      <c r="AG51" s="773"/>
      <c r="AH51" s="773"/>
      <c r="AI51" s="773"/>
      <c r="AJ51" s="77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5"/>
      <c r="AG52" s="773"/>
      <c r="AH52" s="773"/>
      <c r="AI52" s="773"/>
      <c r="AJ52" s="77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5"/>
      <c r="AG53" s="773"/>
      <c r="AH53" s="773"/>
      <c r="AI53" s="773"/>
      <c r="AJ53" s="77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5"/>
      <c r="AG54" s="773"/>
      <c r="AH54" s="773"/>
      <c r="AI54" s="773"/>
      <c r="AJ54" s="77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5"/>
      <c r="AG55" s="773"/>
      <c r="AH55" s="773"/>
      <c r="AI55" s="773"/>
      <c r="AJ55" s="77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5"/>
      <c r="AG56" s="773"/>
      <c r="AH56" s="773"/>
      <c r="AI56" s="773"/>
      <c r="AJ56" s="77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5"/>
      <c r="AG57" s="773"/>
      <c r="AH57" s="773"/>
      <c r="AI57" s="773"/>
      <c r="AJ57" s="77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5"/>
      <c r="AG58" s="773"/>
      <c r="AH58" s="773"/>
      <c r="AI58" s="773"/>
      <c r="AJ58" s="77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5"/>
      <c r="AG59" s="773"/>
      <c r="AH59" s="773"/>
      <c r="AI59" s="773"/>
      <c r="AJ59" s="77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5"/>
      <c r="AG60" s="773"/>
      <c r="AH60" s="773"/>
      <c r="AI60" s="773"/>
      <c r="AJ60" s="77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5"/>
      <c r="AG61" s="773"/>
      <c r="AH61" s="773"/>
      <c r="AI61" s="773"/>
      <c r="AJ61" s="77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5"/>
      <c r="AG62" s="773"/>
      <c r="AH62" s="773"/>
      <c r="AI62" s="773"/>
      <c r="AJ62" s="77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382</v>
      </c>
      <c r="B63" s="776" t="s">
        <v>407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8224</v>
      </c>
      <c r="AG63" s="831"/>
      <c r="AH63" s="831"/>
      <c r="AI63" s="831"/>
      <c r="AJ63" s="832"/>
      <c r="AK63" s="833"/>
      <c r="AL63" s="828"/>
      <c r="AM63" s="828"/>
      <c r="AN63" s="828"/>
      <c r="AO63" s="828"/>
      <c r="AP63" s="831">
        <v>134178</v>
      </c>
      <c r="AQ63" s="831"/>
      <c r="AR63" s="831"/>
      <c r="AS63" s="831"/>
      <c r="AT63" s="831"/>
      <c r="AU63" s="831">
        <v>70408</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409</v>
      </c>
      <c r="B66" s="715"/>
      <c r="C66" s="715"/>
      <c r="D66" s="715"/>
      <c r="E66" s="715"/>
      <c r="F66" s="715"/>
      <c r="G66" s="715"/>
      <c r="H66" s="715"/>
      <c r="I66" s="715"/>
      <c r="J66" s="715"/>
      <c r="K66" s="715"/>
      <c r="L66" s="715"/>
      <c r="M66" s="715"/>
      <c r="N66" s="715"/>
      <c r="O66" s="715"/>
      <c r="P66" s="716"/>
      <c r="Q66" s="720" t="s">
        <v>386</v>
      </c>
      <c r="R66" s="721"/>
      <c r="S66" s="721"/>
      <c r="T66" s="721"/>
      <c r="U66" s="722"/>
      <c r="V66" s="720" t="s">
        <v>387</v>
      </c>
      <c r="W66" s="721"/>
      <c r="X66" s="721"/>
      <c r="Y66" s="721"/>
      <c r="Z66" s="722"/>
      <c r="AA66" s="720" t="s">
        <v>388</v>
      </c>
      <c r="AB66" s="721"/>
      <c r="AC66" s="721"/>
      <c r="AD66" s="721"/>
      <c r="AE66" s="722"/>
      <c r="AF66" s="841" t="s">
        <v>389</v>
      </c>
      <c r="AG66" s="802"/>
      <c r="AH66" s="802"/>
      <c r="AI66" s="802"/>
      <c r="AJ66" s="842"/>
      <c r="AK66" s="720" t="s">
        <v>390</v>
      </c>
      <c r="AL66" s="715"/>
      <c r="AM66" s="715"/>
      <c r="AN66" s="715"/>
      <c r="AO66" s="716"/>
      <c r="AP66" s="720" t="s">
        <v>391</v>
      </c>
      <c r="AQ66" s="721"/>
      <c r="AR66" s="721"/>
      <c r="AS66" s="721"/>
      <c r="AT66" s="722"/>
      <c r="AU66" s="720" t="s">
        <v>410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574</v>
      </c>
      <c r="C68" s="857"/>
      <c r="D68" s="857"/>
      <c r="E68" s="857"/>
      <c r="F68" s="857"/>
      <c r="G68" s="857"/>
      <c r="H68" s="857"/>
      <c r="I68" s="857"/>
      <c r="J68" s="857"/>
      <c r="K68" s="857"/>
      <c r="L68" s="857"/>
      <c r="M68" s="857"/>
      <c r="N68" s="857"/>
      <c r="O68" s="857"/>
      <c r="P68" s="858"/>
      <c r="Q68" s="859">
        <v>124</v>
      </c>
      <c r="R68" s="853"/>
      <c r="S68" s="853"/>
      <c r="T68" s="853"/>
      <c r="U68" s="853"/>
      <c r="V68" s="853">
        <v>124</v>
      </c>
      <c r="W68" s="853"/>
      <c r="X68" s="853"/>
      <c r="Y68" s="853"/>
      <c r="Z68" s="853"/>
      <c r="AA68" s="853">
        <v>1</v>
      </c>
      <c r="AB68" s="853"/>
      <c r="AC68" s="853"/>
      <c r="AD68" s="853"/>
      <c r="AE68" s="853"/>
      <c r="AF68" s="853">
        <v>1</v>
      </c>
      <c r="AG68" s="853"/>
      <c r="AH68" s="853"/>
      <c r="AI68" s="853"/>
      <c r="AJ68" s="853"/>
      <c r="AK68" s="853">
        <v>14</v>
      </c>
      <c r="AL68" s="853"/>
      <c r="AM68" s="853"/>
      <c r="AN68" s="853"/>
      <c r="AO68" s="853"/>
      <c r="AP68" s="853" t="s">
        <v>578</v>
      </c>
      <c r="AQ68" s="853"/>
      <c r="AR68" s="853"/>
      <c r="AS68" s="853"/>
      <c r="AT68" s="853"/>
      <c r="AU68" s="853" t="s">
        <v>578</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575</v>
      </c>
      <c r="C69" s="861"/>
      <c r="D69" s="861"/>
      <c r="E69" s="861"/>
      <c r="F69" s="861"/>
      <c r="G69" s="861"/>
      <c r="H69" s="861"/>
      <c r="I69" s="861"/>
      <c r="J69" s="861"/>
      <c r="K69" s="861"/>
      <c r="L69" s="861"/>
      <c r="M69" s="861"/>
      <c r="N69" s="861"/>
      <c r="O69" s="861"/>
      <c r="P69" s="862"/>
      <c r="Q69" s="863">
        <v>191</v>
      </c>
      <c r="R69" s="817"/>
      <c r="S69" s="817"/>
      <c r="T69" s="817"/>
      <c r="U69" s="817"/>
      <c r="V69" s="817">
        <v>172</v>
      </c>
      <c r="W69" s="817"/>
      <c r="X69" s="817"/>
      <c r="Y69" s="817"/>
      <c r="Z69" s="817"/>
      <c r="AA69" s="817">
        <v>19</v>
      </c>
      <c r="AB69" s="817"/>
      <c r="AC69" s="817"/>
      <c r="AD69" s="817"/>
      <c r="AE69" s="817"/>
      <c r="AF69" s="817">
        <v>19</v>
      </c>
      <c r="AG69" s="817"/>
      <c r="AH69" s="817"/>
      <c r="AI69" s="817"/>
      <c r="AJ69" s="817"/>
      <c r="AK69" s="817">
        <v>15</v>
      </c>
      <c r="AL69" s="817"/>
      <c r="AM69" s="817"/>
      <c r="AN69" s="817"/>
      <c r="AO69" s="817"/>
      <c r="AP69" s="817" t="s">
        <v>578</v>
      </c>
      <c r="AQ69" s="817"/>
      <c r="AR69" s="817"/>
      <c r="AS69" s="817"/>
      <c r="AT69" s="817"/>
      <c r="AU69" s="817" t="s">
        <v>578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576</v>
      </c>
      <c r="C70" s="861"/>
      <c r="D70" s="861"/>
      <c r="E70" s="861"/>
      <c r="F70" s="861"/>
      <c r="G70" s="861"/>
      <c r="H70" s="861"/>
      <c r="I70" s="861"/>
      <c r="J70" s="861"/>
      <c r="K70" s="861"/>
      <c r="L70" s="861"/>
      <c r="M70" s="861"/>
      <c r="N70" s="861"/>
      <c r="O70" s="861"/>
      <c r="P70" s="862"/>
      <c r="Q70" s="863">
        <v>133</v>
      </c>
      <c r="R70" s="817"/>
      <c r="S70" s="817"/>
      <c r="T70" s="817"/>
      <c r="U70" s="817"/>
      <c r="V70" s="817">
        <v>120</v>
      </c>
      <c r="W70" s="817"/>
      <c r="X70" s="817"/>
      <c r="Y70" s="817"/>
      <c r="Z70" s="817"/>
      <c r="AA70" s="817">
        <v>13</v>
      </c>
      <c r="AB70" s="817"/>
      <c r="AC70" s="817"/>
      <c r="AD70" s="817"/>
      <c r="AE70" s="817"/>
      <c r="AF70" s="817">
        <v>13</v>
      </c>
      <c r="AG70" s="817"/>
      <c r="AH70" s="817"/>
      <c r="AI70" s="817"/>
      <c r="AJ70" s="817"/>
      <c r="AK70" s="817">
        <v>27</v>
      </c>
      <c r="AL70" s="817"/>
      <c r="AM70" s="817"/>
      <c r="AN70" s="817"/>
      <c r="AO70" s="817"/>
      <c r="AP70" s="817" t="s">
        <v>578</v>
      </c>
      <c r="AQ70" s="817"/>
      <c r="AR70" s="817"/>
      <c r="AS70" s="817"/>
      <c r="AT70" s="817"/>
      <c r="AU70" s="817" t="s">
        <v>578</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577</v>
      </c>
      <c r="C71" s="861"/>
      <c r="D71" s="861"/>
      <c r="E71" s="861"/>
      <c r="F71" s="861"/>
      <c r="G71" s="861"/>
      <c r="H71" s="861"/>
      <c r="I71" s="861"/>
      <c r="J71" s="861"/>
      <c r="K71" s="861"/>
      <c r="L71" s="861"/>
      <c r="M71" s="861"/>
      <c r="N71" s="861"/>
      <c r="O71" s="861"/>
      <c r="P71" s="862"/>
      <c r="Q71" s="863">
        <v>167564</v>
      </c>
      <c r="R71" s="817"/>
      <c r="S71" s="817"/>
      <c r="T71" s="817"/>
      <c r="U71" s="817"/>
      <c r="V71" s="817">
        <v>164371</v>
      </c>
      <c r="W71" s="817"/>
      <c r="X71" s="817"/>
      <c r="Y71" s="817"/>
      <c r="Z71" s="817"/>
      <c r="AA71" s="817">
        <v>3193</v>
      </c>
      <c r="AB71" s="817"/>
      <c r="AC71" s="817"/>
      <c r="AD71" s="817"/>
      <c r="AE71" s="817"/>
      <c r="AF71" s="817">
        <v>3193</v>
      </c>
      <c r="AG71" s="817"/>
      <c r="AH71" s="817"/>
      <c r="AI71" s="817"/>
      <c r="AJ71" s="817"/>
      <c r="AK71" s="817" t="s">
        <v>578</v>
      </c>
      <c r="AL71" s="817"/>
      <c r="AM71" s="817"/>
      <c r="AN71" s="817"/>
      <c r="AO71" s="817"/>
      <c r="AP71" s="817" t="s">
        <v>578</v>
      </c>
      <c r="AQ71" s="817"/>
      <c r="AR71" s="817"/>
      <c r="AS71" s="817"/>
      <c r="AT71" s="817"/>
      <c r="AU71" s="817" t="s">
        <v>578</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382</v>
      </c>
      <c r="B88" s="776" t="s">
        <v>411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3226</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382</v>
      </c>
      <c r="BR102" s="776" t="s">
        <v>412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59</v>
      </c>
      <c r="CS102" s="839"/>
      <c r="CT102" s="839"/>
      <c r="CU102" s="839"/>
      <c r="CV102" s="878"/>
      <c r="CW102" s="877">
        <v>44</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413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414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420</v>
      </c>
      <c r="AB109" s="880"/>
      <c r="AC109" s="880"/>
      <c r="AD109" s="880"/>
      <c r="AE109" s="881"/>
      <c r="AF109" s="879" t="s">
        <v>421</v>
      </c>
      <c r="AG109" s="880"/>
      <c r="AH109" s="880"/>
      <c r="AI109" s="880"/>
      <c r="AJ109" s="881"/>
      <c r="AK109" s="879" t="s">
        <v>294</v>
      </c>
      <c r="AL109" s="880"/>
      <c r="AM109" s="880"/>
      <c r="AN109" s="880"/>
      <c r="AO109" s="881"/>
      <c r="AP109" s="879" t="s">
        <v>422</v>
      </c>
      <c r="AQ109" s="880"/>
      <c r="AR109" s="880"/>
      <c r="AS109" s="880"/>
      <c r="AT109" s="882"/>
      <c r="AU109" s="899" t="s">
        <v>419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420</v>
      </c>
      <c r="BR109" s="880"/>
      <c r="BS109" s="880"/>
      <c r="BT109" s="880"/>
      <c r="BU109" s="881"/>
      <c r="BV109" s="879" t="s">
        <v>421</v>
      </c>
      <c r="BW109" s="880"/>
      <c r="BX109" s="880"/>
      <c r="BY109" s="880"/>
      <c r="BZ109" s="881"/>
      <c r="CA109" s="879" t="s">
        <v>294</v>
      </c>
      <c r="CB109" s="880"/>
      <c r="CC109" s="880"/>
      <c r="CD109" s="880"/>
      <c r="CE109" s="881"/>
      <c r="CF109" s="900" t="s">
        <v>422</v>
      </c>
      <c r="CG109" s="900"/>
      <c r="CH109" s="900"/>
      <c r="CI109" s="900"/>
      <c r="CJ109" s="900"/>
      <c r="CK109" s="879" t="s">
        <v>423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420</v>
      </c>
      <c r="DH109" s="880"/>
      <c r="DI109" s="880"/>
      <c r="DJ109" s="880"/>
      <c r="DK109" s="881"/>
      <c r="DL109" s="879" t="s">
        <v>421</v>
      </c>
      <c r="DM109" s="880"/>
      <c r="DN109" s="880"/>
      <c r="DO109" s="880"/>
      <c r="DP109" s="881"/>
      <c r="DQ109" s="879" t="s">
        <v>294</v>
      </c>
      <c r="DR109" s="880"/>
      <c r="DS109" s="880"/>
      <c r="DT109" s="880"/>
      <c r="DU109" s="881"/>
      <c r="DV109" s="879" t="s">
        <v>422</v>
      </c>
      <c r="DW109" s="880"/>
      <c r="DX109" s="880"/>
      <c r="DY109" s="880"/>
      <c r="DZ109" s="882"/>
    </row>
    <row r="110" spans="1:131" s="212" customFormat="1" ht="26.25" customHeight="1" x14ac:dyDescent="0.2">
      <c r="A110" s="883" t="s">
        <v>424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16466516</v>
      </c>
      <c r="AB110" s="887"/>
      <c r="AC110" s="887"/>
      <c r="AD110" s="887"/>
      <c r="AE110" s="888"/>
      <c r="AF110" s="889">
        <v>16890697</v>
      </c>
      <c r="AG110" s="887"/>
      <c r="AH110" s="887"/>
      <c r="AI110" s="887"/>
      <c r="AJ110" s="888"/>
      <c r="AK110" s="889">
        <v>17166365</v>
      </c>
      <c r="AL110" s="887"/>
      <c r="AM110" s="887"/>
      <c r="AN110" s="887"/>
      <c r="AO110" s="888"/>
      <c r="AP110" s="890">
        <v>23</v>
      </c>
      <c r="AQ110" s="891"/>
      <c r="AR110" s="891"/>
      <c r="AS110" s="891"/>
      <c r="AT110" s="892"/>
      <c r="AU110" s="893" t="s">
        <v>69</v>
      </c>
      <c r="AV110" s="894"/>
      <c r="AW110" s="894"/>
      <c r="AX110" s="894"/>
      <c r="AY110" s="894"/>
      <c r="AZ110" s="916" t="s">
        <v>425</v>
      </c>
      <c r="BA110" s="884"/>
      <c r="BB110" s="884"/>
      <c r="BC110" s="884"/>
      <c r="BD110" s="884"/>
      <c r="BE110" s="884"/>
      <c r="BF110" s="884"/>
      <c r="BG110" s="884"/>
      <c r="BH110" s="884"/>
      <c r="BI110" s="884"/>
      <c r="BJ110" s="884"/>
      <c r="BK110" s="884"/>
      <c r="BL110" s="884"/>
      <c r="BM110" s="884"/>
      <c r="BN110" s="884"/>
      <c r="BO110" s="884"/>
      <c r="BP110" s="885"/>
      <c r="BQ110" s="917">
        <v>187517314</v>
      </c>
      <c r="BR110" s="918"/>
      <c r="BS110" s="918"/>
      <c r="BT110" s="918"/>
      <c r="BU110" s="918"/>
      <c r="BV110" s="918">
        <v>179398843</v>
      </c>
      <c r="BW110" s="918"/>
      <c r="BX110" s="918"/>
      <c r="BY110" s="918"/>
      <c r="BZ110" s="918"/>
      <c r="CA110" s="918">
        <v>172221318</v>
      </c>
      <c r="CB110" s="918"/>
      <c r="CC110" s="918"/>
      <c r="CD110" s="918"/>
      <c r="CE110" s="918"/>
      <c r="CF110" s="931">
        <v>230.4</v>
      </c>
      <c r="CG110" s="932"/>
      <c r="CH110" s="932"/>
      <c r="CI110" s="932"/>
      <c r="CJ110" s="932"/>
      <c r="CK110" s="933" t="s">
        <v>426</v>
      </c>
      <c r="CL110" s="934"/>
      <c r="CM110" s="916" t="s">
        <v>427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429</v>
      </c>
      <c r="BA111" s="910"/>
      <c r="BB111" s="910"/>
      <c r="BC111" s="910"/>
      <c r="BD111" s="910"/>
      <c r="BE111" s="910"/>
      <c r="BF111" s="910"/>
      <c r="BG111" s="910"/>
      <c r="BH111" s="910"/>
      <c r="BI111" s="910"/>
      <c r="BJ111" s="910"/>
      <c r="BK111" s="910"/>
      <c r="BL111" s="910"/>
      <c r="BM111" s="910"/>
      <c r="BN111" s="910"/>
      <c r="BO111" s="910"/>
      <c r="BP111" s="911"/>
      <c r="BQ111" s="912">
        <v>11</v>
      </c>
      <c r="BR111" s="913"/>
      <c r="BS111" s="913"/>
      <c r="BT111" s="913"/>
      <c r="BU111" s="913"/>
      <c r="BV111" s="913">
        <v>10</v>
      </c>
      <c r="BW111" s="913"/>
      <c r="BX111" s="913"/>
      <c r="BY111" s="913"/>
      <c r="BZ111" s="913"/>
      <c r="CA111" s="913">
        <v>6</v>
      </c>
      <c r="CB111" s="913"/>
      <c r="CC111" s="913"/>
      <c r="CD111" s="913"/>
      <c r="CE111" s="913"/>
      <c r="CF111" s="907">
        <v>0</v>
      </c>
      <c r="CG111" s="908"/>
      <c r="CH111" s="908"/>
      <c r="CI111" s="908"/>
      <c r="CJ111" s="908"/>
      <c r="CK111" s="935"/>
      <c r="CL111" s="936"/>
      <c r="CM111" s="909" t="s">
        <v>430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431</v>
      </c>
      <c r="B112" s="940"/>
      <c r="C112" s="910" t="s">
        <v>432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433</v>
      </c>
      <c r="BA112" s="910"/>
      <c r="BB112" s="910"/>
      <c r="BC112" s="910"/>
      <c r="BD112" s="910"/>
      <c r="BE112" s="910"/>
      <c r="BF112" s="910"/>
      <c r="BG112" s="910"/>
      <c r="BH112" s="910"/>
      <c r="BI112" s="910"/>
      <c r="BJ112" s="910"/>
      <c r="BK112" s="910"/>
      <c r="BL112" s="910"/>
      <c r="BM112" s="910"/>
      <c r="BN112" s="910"/>
      <c r="BO112" s="910"/>
      <c r="BP112" s="911"/>
      <c r="BQ112" s="912">
        <v>74744979</v>
      </c>
      <c r="BR112" s="913"/>
      <c r="BS112" s="913"/>
      <c r="BT112" s="913"/>
      <c r="BU112" s="913"/>
      <c r="BV112" s="913">
        <v>71970370</v>
      </c>
      <c r="BW112" s="913"/>
      <c r="BX112" s="913"/>
      <c r="BY112" s="913"/>
      <c r="BZ112" s="913"/>
      <c r="CA112" s="913">
        <v>70407937</v>
      </c>
      <c r="CB112" s="913"/>
      <c r="CC112" s="913"/>
      <c r="CD112" s="913"/>
      <c r="CE112" s="913"/>
      <c r="CF112" s="907">
        <v>94.2</v>
      </c>
      <c r="CG112" s="908"/>
      <c r="CH112" s="908"/>
      <c r="CI112" s="908"/>
      <c r="CJ112" s="908"/>
      <c r="CK112" s="935"/>
      <c r="CL112" s="936"/>
      <c r="CM112" s="909" t="s">
        <v>434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5597352</v>
      </c>
      <c r="AB113" s="925"/>
      <c r="AC113" s="925"/>
      <c r="AD113" s="925"/>
      <c r="AE113" s="926"/>
      <c r="AF113" s="927">
        <v>5577926</v>
      </c>
      <c r="AG113" s="925"/>
      <c r="AH113" s="925"/>
      <c r="AI113" s="925"/>
      <c r="AJ113" s="926"/>
      <c r="AK113" s="927">
        <v>5589248</v>
      </c>
      <c r="AL113" s="925"/>
      <c r="AM113" s="925"/>
      <c r="AN113" s="925"/>
      <c r="AO113" s="926"/>
      <c r="AP113" s="928">
        <v>7.5</v>
      </c>
      <c r="AQ113" s="929"/>
      <c r="AR113" s="929"/>
      <c r="AS113" s="929"/>
      <c r="AT113" s="930"/>
      <c r="AU113" s="895"/>
      <c r="AV113" s="896"/>
      <c r="AW113" s="896"/>
      <c r="AX113" s="896"/>
      <c r="AY113" s="896"/>
      <c r="AZ113" s="909" t="s">
        <v>436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439</v>
      </c>
      <c r="BA114" s="910"/>
      <c r="BB114" s="910"/>
      <c r="BC114" s="910"/>
      <c r="BD114" s="910"/>
      <c r="BE114" s="910"/>
      <c r="BF114" s="910"/>
      <c r="BG114" s="910"/>
      <c r="BH114" s="910"/>
      <c r="BI114" s="910"/>
      <c r="BJ114" s="910"/>
      <c r="BK114" s="910"/>
      <c r="BL114" s="910"/>
      <c r="BM114" s="910"/>
      <c r="BN114" s="910"/>
      <c r="BO114" s="910"/>
      <c r="BP114" s="911"/>
      <c r="BQ114" s="912">
        <v>16185503</v>
      </c>
      <c r="BR114" s="913"/>
      <c r="BS114" s="913"/>
      <c r="BT114" s="913"/>
      <c r="BU114" s="913"/>
      <c r="BV114" s="913">
        <v>17039437</v>
      </c>
      <c r="BW114" s="913"/>
      <c r="BX114" s="913"/>
      <c r="BY114" s="913"/>
      <c r="BZ114" s="913"/>
      <c r="CA114" s="913">
        <v>17376159</v>
      </c>
      <c r="CB114" s="913"/>
      <c r="CC114" s="913"/>
      <c r="CD114" s="913"/>
      <c r="CE114" s="913"/>
      <c r="CF114" s="907">
        <v>23.2</v>
      </c>
      <c r="CG114" s="908"/>
      <c r="CH114" s="908"/>
      <c r="CI114" s="908"/>
      <c r="CJ114" s="908"/>
      <c r="CK114" s="935"/>
      <c r="CL114" s="936"/>
      <c r="CM114" s="909" t="s">
        <v>440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441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203</v>
      </c>
      <c r="AB115" s="925"/>
      <c r="AC115" s="925"/>
      <c r="AD115" s="925"/>
      <c r="AE115" s="926"/>
      <c r="AF115" s="927">
        <v>95</v>
      </c>
      <c r="AG115" s="925"/>
      <c r="AH115" s="925"/>
      <c r="AI115" s="925"/>
      <c r="AJ115" s="926"/>
      <c r="AK115" s="927">
        <v>95</v>
      </c>
      <c r="AL115" s="925"/>
      <c r="AM115" s="925"/>
      <c r="AN115" s="925"/>
      <c r="AO115" s="926"/>
      <c r="AP115" s="928">
        <v>0</v>
      </c>
      <c r="AQ115" s="929"/>
      <c r="AR115" s="929"/>
      <c r="AS115" s="929"/>
      <c r="AT115" s="930"/>
      <c r="AU115" s="895"/>
      <c r="AV115" s="896"/>
      <c r="AW115" s="896"/>
      <c r="AX115" s="896"/>
      <c r="AY115" s="896"/>
      <c r="AZ115" s="909" t="s">
        <v>442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443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444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447</v>
      </c>
      <c r="Z117" s="881"/>
      <c r="AA117" s="965">
        <v>22064071</v>
      </c>
      <c r="AB117" s="966"/>
      <c r="AC117" s="966"/>
      <c r="AD117" s="966"/>
      <c r="AE117" s="967"/>
      <c r="AF117" s="968">
        <v>22468718</v>
      </c>
      <c r="AG117" s="966"/>
      <c r="AH117" s="966"/>
      <c r="AI117" s="966"/>
      <c r="AJ117" s="967"/>
      <c r="AK117" s="968">
        <v>22755708</v>
      </c>
      <c r="AL117" s="966"/>
      <c r="AM117" s="966"/>
      <c r="AN117" s="966"/>
      <c r="AO117" s="967"/>
      <c r="AP117" s="969"/>
      <c r="AQ117" s="970"/>
      <c r="AR117" s="970"/>
      <c r="AS117" s="970"/>
      <c r="AT117" s="971"/>
      <c r="AU117" s="895"/>
      <c r="AV117" s="896"/>
      <c r="AW117" s="896"/>
      <c r="AX117" s="896"/>
      <c r="AY117" s="896"/>
      <c r="AZ117" s="961" t="s">
        <v>448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423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420</v>
      </c>
      <c r="AB118" s="880"/>
      <c r="AC118" s="880"/>
      <c r="AD118" s="880"/>
      <c r="AE118" s="881"/>
      <c r="AF118" s="879" t="s">
        <v>421</v>
      </c>
      <c r="AG118" s="880"/>
      <c r="AH118" s="880"/>
      <c r="AI118" s="880"/>
      <c r="AJ118" s="881"/>
      <c r="AK118" s="879" t="s">
        <v>294</v>
      </c>
      <c r="AL118" s="880"/>
      <c r="AM118" s="880"/>
      <c r="AN118" s="880"/>
      <c r="AO118" s="881"/>
      <c r="AP118" s="957" t="s">
        <v>422</v>
      </c>
      <c r="AQ118" s="958"/>
      <c r="AR118" s="958"/>
      <c r="AS118" s="958"/>
      <c r="AT118" s="959"/>
      <c r="AU118" s="895"/>
      <c r="AV118" s="896"/>
      <c r="AW118" s="896"/>
      <c r="AX118" s="896"/>
      <c r="AY118" s="896"/>
      <c r="AZ118" s="960" t="s">
        <v>450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426</v>
      </c>
      <c r="B119" s="934"/>
      <c r="C119" s="916" t="s">
        <v>427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452</v>
      </c>
      <c r="BP119" s="992"/>
      <c r="BQ119" s="986">
        <v>278447807</v>
      </c>
      <c r="BR119" s="987"/>
      <c r="BS119" s="987"/>
      <c r="BT119" s="987"/>
      <c r="BU119" s="987"/>
      <c r="BV119" s="987">
        <v>268408660</v>
      </c>
      <c r="BW119" s="987"/>
      <c r="BX119" s="987"/>
      <c r="BY119" s="987"/>
      <c r="BZ119" s="987"/>
      <c r="CA119" s="987">
        <v>260005420</v>
      </c>
      <c r="CB119" s="987"/>
      <c r="CC119" s="987"/>
      <c r="CD119" s="987"/>
      <c r="CE119" s="987"/>
      <c r="CF119" s="988"/>
      <c r="CG119" s="989"/>
      <c r="CH119" s="989"/>
      <c r="CI119" s="989"/>
      <c r="CJ119" s="990"/>
      <c r="CK119" s="937"/>
      <c r="CL119" s="938"/>
      <c r="CM119" s="960" t="s">
        <v>453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11</v>
      </c>
      <c r="DH119" s="973"/>
      <c r="DI119" s="973"/>
      <c r="DJ119" s="973"/>
      <c r="DK119" s="974"/>
      <c r="DL119" s="972">
        <v>10</v>
      </c>
      <c r="DM119" s="973"/>
      <c r="DN119" s="973"/>
      <c r="DO119" s="973"/>
      <c r="DP119" s="974"/>
      <c r="DQ119" s="972">
        <v>6</v>
      </c>
      <c r="DR119" s="973"/>
      <c r="DS119" s="973"/>
      <c r="DT119" s="973"/>
      <c r="DU119" s="974"/>
      <c r="DV119" s="975">
        <v>0</v>
      </c>
      <c r="DW119" s="976"/>
      <c r="DX119" s="976"/>
      <c r="DY119" s="976"/>
      <c r="DZ119" s="977"/>
    </row>
    <row r="120" spans="1:130" s="212" customFormat="1" ht="26.25" customHeight="1" x14ac:dyDescent="0.2">
      <c r="A120" s="1044"/>
      <c r="B120" s="936"/>
      <c r="C120" s="909" t="s">
        <v>430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454</v>
      </c>
      <c r="AV120" s="979"/>
      <c r="AW120" s="979"/>
      <c r="AX120" s="979"/>
      <c r="AY120" s="980"/>
      <c r="AZ120" s="916" t="s">
        <v>455</v>
      </c>
      <c r="BA120" s="884"/>
      <c r="BB120" s="884"/>
      <c r="BC120" s="884"/>
      <c r="BD120" s="884"/>
      <c r="BE120" s="884"/>
      <c r="BF120" s="884"/>
      <c r="BG120" s="884"/>
      <c r="BH120" s="884"/>
      <c r="BI120" s="884"/>
      <c r="BJ120" s="884"/>
      <c r="BK120" s="884"/>
      <c r="BL120" s="884"/>
      <c r="BM120" s="884"/>
      <c r="BN120" s="884"/>
      <c r="BO120" s="884"/>
      <c r="BP120" s="885"/>
      <c r="BQ120" s="917">
        <v>20948730</v>
      </c>
      <c r="BR120" s="918"/>
      <c r="BS120" s="918"/>
      <c r="BT120" s="918"/>
      <c r="BU120" s="918"/>
      <c r="BV120" s="918">
        <v>23403821</v>
      </c>
      <c r="BW120" s="918"/>
      <c r="BX120" s="918"/>
      <c r="BY120" s="918"/>
      <c r="BZ120" s="918"/>
      <c r="CA120" s="918">
        <v>26645492</v>
      </c>
      <c r="CB120" s="918"/>
      <c r="CC120" s="918"/>
      <c r="CD120" s="918"/>
      <c r="CE120" s="918"/>
      <c r="CF120" s="931">
        <v>35.6</v>
      </c>
      <c r="CG120" s="932"/>
      <c r="CH120" s="932"/>
      <c r="CI120" s="932"/>
      <c r="CJ120" s="932"/>
      <c r="CK120" s="993" t="s">
        <v>456</v>
      </c>
      <c r="CL120" s="994"/>
      <c r="CM120" s="994"/>
      <c r="CN120" s="994"/>
      <c r="CO120" s="995"/>
      <c r="CP120" s="1001" t="s">
        <v>401</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68201594</v>
      </c>
      <c r="DM120" s="918"/>
      <c r="DN120" s="918"/>
      <c r="DO120" s="918"/>
      <c r="DP120" s="918"/>
      <c r="DQ120" s="918">
        <v>65753785</v>
      </c>
      <c r="DR120" s="918"/>
      <c r="DS120" s="918"/>
      <c r="DT120" s="918"/>
      <c r="DU120" s="918"/>
      <c r="DV120" s="919">
        <v>88</v>
      </c>
      <c r="DW120" s="919"/>
      <c r="DX120" s="919"/>
      <c r="DY120" s="919"/>
      <c r="DZ120" s="920"/>
    </row>
    <row r="121" spans="1:130" s="212" customFormat="1" ht="26.25" customHeight="1" x14ac:dyDescent="0.2">
      <c r="A121" s="1044"/>
      <c r="B121" s="936"/>
      <c r="C121" s="961" t="s">
        <v>457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458</v>
      </c>
      <c r="BA121" s="910"/>
      <c r="BB121" s="910"/>
      <c r="BC121" s="910"/>
      <c r="BD121" s="910"/>
      <c r="BE121" s="910"/>
      <c r="BF121" s="910"/>
      <c r="BG121" s="910"/>
      <c r="BH121" s="910"/>
      <c r="BI121" s="910"/>
      <c r="BJ121" s="910"/>
      <c r="BK121" s="910"/>
      <c r="BL121" s="910"/>
      <c r="BM121" s="910"/>
      <c r="BN121" s="910"/>
      <c r="BO121" s="910"/>
      <c r="BP121" s="911"/>
      <c r="BQ121" s="912">
        <v>42532565</v>
      </c>
      <c r="BR121" s="913"/>
      <c r="BS121" s="913"/>
      <c r="BT121" s="913"/>
      <c r="BU121" s="913"/>
      <c r="BV121" s="913">
        <v>40547350</v>
      </c>
      <c r="BW121" s="913"/>
      <c r="BX121" s="913"/>
      <c r="BY121" s="913"/>
      <c r="BZ121" s="913"/>
      <c r="CA121" s="913">
        <v>37981176</v>
      </c>
      <c r="CB121" s="913"/>
      <c r="CC121" s="913"/>
      <c r="CD121" s="913"/>
      <c r="CE121" s="913"/>
      <c r="CF121" s="907">
        <v>50.8</v>
      </c>
      <c r="CG121" s="908"/>
      <c r="CH121" s="908"/>
      <c r="CI121" s="908"/>
      <c r="CJ121" s="908"/>
      <c r="CK121" s="996"/>
      <c r="CL121" s="997"/>
      <c r="CM121" s="997"/>
      <c r="CN121" s="997"/>
      <c r="CO121" s="998"/>
      <c r="CP121" s="1006" t="s">
        <v>404</v>
      </c>
      <c r="CQ121" s="1007"/>
      <c r="CR121" s="1007"/>
      <c r="CS121" s="1007"/>
      <c r="CT121" s="1007"/>
      <c r="CU121" s="1007"/>
      <c r="CV121" s="1007"/>
      <c r="CW121" s="1007"/>
      <c r="CX121" s="1007"/>
      <c r="CY121" s="1007"/>
      <c r="CZ121" s="1007"/>
      <c r="DA121" s="1007"/>
      <c r="DB121" s="1007"/>
      <c r="DC121" s="1007"/>
      <c r="DD121" s="1007"/>
      <c r="DE121" s="1007"/>
      <c r="DF121" s="1008"/>
      <c r="DG121" s="912">
        <v>2360673</v>
      </c>
      <c r="DH121" s="913"/>
      <c r="DI121" s="913"/>
      <c r="DJ121" s="913"/>
      <c r="DK121" s="913"/>
      <c r="DL121" s="913">
        <v>2850425</v>
      </c>
      <c r="DM121" s="913"/>
      <c r="DN121" s="913"/>
      <c r="DO121" s="913"/>
      <c r="DP121" s="913"/>
      <c r="DQ121" s="913">
        <v>3854214</v>
      </c>
      <c r="DR121" s="913"/>
      <c r="DS121" s="913"/>
      <c r="DT121" s="913"/>
      <c r="DU121" s="913"/>
      <c r="DV121" s="914">
        <v>5.2</v>
      </c>
      <c r="DW121" s="914"/>
      <c r="DX121" s="914"/>
      <c r="DY121" s="914"/>
      <c r="DZ121" s="915"/>
    </row>
    <row r="122" spans="1:130" s="212" customFormat="1" ht="26.25" customHeight="1" x14ac:dyDescent="0.2">
      <c r="A122" s="1044"/>
      <c r="B122" s="936"/>
      <c r="C122" s="909" t="s">
        <v>440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459</v>
      </c>
      <c r="BA122" s="952"/>
      <c r="BB122" s="952"/>
      <c r="BC122" s="952"/>
      <c r="BD122" s="952"/>
      <c r="BE122" s="952"/>
      <c r="BF122" s="952"/>
      <c r="BG122" s="952"/>
      <c r="BH122" s="952"/>
      <c r="BI122" s="952"/>
      <c r="BJ122" s="952"/>
      <c r="BK122" s="952"/>
      <c r="BL122" s="952"/>
      <c r="BM122" s="952"/>
      <c r="BN122" s="952"/>
      <c r="BO122" s="952"/>
      <c r="BP122" s="953"/>
      <c r="BQ122" s="986">
        <v>146832878</v>
      </c>
      <c r="BR122" s="987"/>
      <c r="BS122" s="987"/>
      <c r="BT122" s="987"/>
      <c r="BU122" s="987"/>
      <c r="BV122" s="987">
        <v>142511350</v>
      </c>
      <c r="BW122" s="987"/>
      <c r="BX122" s="987"/>
      <c r="BY122" s="987"/>
      <c r="BZ122" s="987"/>
      <c r="CA122" s="987">
        <v>136095592</v>
      </c>
      <c r="CB122" s="987"/>
      <c r="CC122" s="987"/>
      <c r="CD122" s="987"/>
      <c r="CE122" s="987"/>
      <c r="CF122" s="1004">
        <v>182.1</v>
      </c>
      <c r="CG122" s="1005"/>
      <c r="CH122" s="1005"/>
      <c r="CI122" s="1005"/>
      <c r="CJ122" s="1005"/>
      <c r="CK122" s="996"/>
      <c r="CL122" s="997"/>
      <c r="CM122" s="997"/>
      <c r="CN122" s="997"/>
      <c r="CO122" s="998"/>
      <c r="CP122" s="1006" t="s">
        <v>403</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v>509242</v>
      </c>
      <c r="DM122" s="913"/>
      <c r="DN122" s="913"/>
      <c r="DO122" s="913"/>
      <c r="DP122" s="913"/>
      <c r="DQ122" s="913">
        <v>446810</v>
      </c>
      <c r="DR122" s="913"/>
      <c r="DS122" s="913"/>
      <c r="DT122" s="913"/>
      <c r="DU122" s="913"/>
      <c r="DV122" s="914">
        <v>0.6</v>
      </c>
      <c r="DW122" s="914"/>
      <c r="DX122" s="914"/>
      <c r="DY122" s="914"/>
      <c r="DZ122" s="915"/>
    </row>
    <row r="123" spans="1:130" s="212" customFormat="1" ht="26.25" customHeight="1" x14ac:dyDescent="0.2">
      <c r="A123" s="1044"/>
      <c r="B123" s="936"/>
      <c r="C123" s="909" t="s">
        <v>446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460</v>
      </c>
      <c r="BP123" s="992"/>
      <c r="BQ123" s="1050">
        <v>210314173</v>
      </c>
      <c r="BR123" s="1051"/>
      <c r="BS123" s="1051"/>
      <c r="BT123" s="1051"/>
      <c r="BU123" s="1051"/>
      <c r="BV123" s="1051">
        <v>206462521</v>
      </c>
      <c r="BW123" s="1051"/>
      <c r="BX123" s="1051"/>
      <c r="BY123" s="1051"/>
      <c r="BZ123" s="1051"/>
      <c r="CA123" s="1051">
        <v>200722260</v>
      </c>
      <c r="CB123" s="1051"/>
      <c r="CC123" s="1051"/>
      <c r="CD123" s="1051"/>
      <c r="CE123" s="1051"/>
      <c r="CF123" s="988"/>
      <c r="CG123" s="989"/>
      <c r="CH123" s="989"/>
      <c r="CI123" s="989"/>
      <c r="CJ123" s="990"/>
      <c r="CK123" s="996"/>
      <c r="CL123" s="997"/>
      <c r="CM123" s="997"/>
      <c r="CN123" s="997"/>
      <c r="CO123" s="998"/>
      <c r="CP123" s="1006" t="s">
        <v>402</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v>360638</v>
      </c>
      <c r="DM123" s="946"/>
      <c r="DN123" s="946"/>
      <c r="DO123" s="946"/>
      <c r="DP123" s="947"/>
      <c r="DQ123" s="948">
        <v>305473</v>
      </c>
      <c r="DR123" s="946"/>
      <c r="DS123" s="946"/>
      <c r="DT123" s="946"/>
      <c r="DU123" s="947"/>
      <c r="DV123" s="949">
        <v>0.4</v>
      </c>
      <c r="DW123" s="950"/>
      <c r="DX123" s="950"/>
      <c r="DY123" s="950"/>
      <c r="DZ123" s="951"/>
    </row>
    <row r="124" spans="1:130" s="212" customFormat="1" ht="26.25" customHeight="1" thickBot="1" x14ac:dyDescent="0.25">
      <c r="A124" s="1044"/>
      <c r="B124" s="936"/>
      <c r="C124" s="909" t="s">
        <v>449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95</v>
      </c>
      <c r="BR124" s="1014"/>
      <c r="BS124" s="1014"/>
      <c r="BT124" s="1014"/>
      <c r="BU124" s="1014"/>
      <c r="BV124" s="1014">
        <v>84.9</v>
      </c>
      <c r="BW124" s="1014"/>
      <c r="BX124" s="1014"/>
      <c r="BY124" s="1014"/>
      <c r="BZ124" s="1014"/>
      <c r="CA124" s="1014">
        <v>79.3</v>
      </c>
      <c r="CB124" s="1014"/>
      <c r="CC124" s="1014"/>
      <c r="CD124" s="1014"/>
      <c r="CE124" s="1014"/>
      <c r="CF124" s="1015"/>
      <c r="CG124" s="1016"/>
      <c r="CH124" s="1016"/>
      <c r="CI124" s="1016"/>
      <c r="CJ124" s="1017"/>
      <c r="CK124" s="999"/>
      <c r="CL124" s="999"/>
      <c r="CM124" s="999"/>
      <c r="CN124" s="999"/>
      <c r="CO124" s="1000"/>
      <c r="CP124" s="1006" t="s">
        <v>462</v>
      </c>
      <c r="CQ124" s="1007"/>
      <c r="CR124" s="1007"/>
      <c r="CS124" s="1007"/>
      <c r="CT124" s="1007"/>
      <c r="CU124" s="1007"/>
      <c r="CV124" s="1007"/>
      <c r="CW124" s="1007"/>
      <c r="CX124" s="1007"/>
      <c r="CY124" s="1007"/>
      <c r="CZ124" s="1007"/>
      <c r="DA124" s="1007"/>
      <c r="DB124" s="1007"/>
      <c r="DC124" s="1007"/>
      <c r="DD124" s="1007"/>
      <c r="DE124" s="1007"/>
      <c r="DF124" s="1008"/>
      <c r="DG124" s="991">
        <v>72384306</v>
      </c>
      <c r="DH124" s="973"/>
      <c r="DI124" s="973"/>
      <c r="DJ124" s="973"/>
      <c r="DK124" s="974"/>
      <c r="DL124" s="972">
        <v>48471</v>
      </c>
      <c r="DM124" s="973"/>
      <c r="DN124" s="973"/>
      <c r="DO124" s="973"/>
      <c r="DP124" s="974"/>
      <c r="DQ124" s="972">
        <v>47655</v>
      </c>
      <c r="DR124" s="973"/>
      <c r="DS124" s="973"/>
      <c r="DT124" s="973"/>
      <c r="DU124" s="974"/>
      <c r="DV124" s="975">
        <v>0.1</v>
      </c>
      <c r="DW124" s="976"/>
      <c r="DX124" s="976"/>
      <c r="DY124" s="976"/>
      <c r="DZ124" s="977"/>
    </row>
    <row r="125" spans="1:130" s="212" customFormat="1" ht="26.25" customHeight="1" x14ac:dyDescent="0.2">
      <c r="A125" s="1044"/>
      <c r="B125" s="936"/>
      <c r="C125" s="909" t="s">
        <v>451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463</v>
      </c>
      <c r="CL125" s="994"/>
      <c r="CM125" s="994"/>
      <c r="CN125" s="994"/>
      <c r="CO125" s="995"/>
      <c r="CP125" s="916" t="s">
        <v>464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453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203</v>
      </c>
      <c r="AB127" s="946"/>
      <c r="AC127" s="946"/>
      <c r="AD127" s="946"/>
      <c r="AE127" s="947"/>
      <c r="AF127" s="948">
        <v>95</v>
      </c>
      <c r="AG127" s="946"/>
      <c r="AH127" s="946"/>
      <c r="AI127" s="946"/>
      <c r="AJ127" s="947"/>
      <c r="AK127" s="948">
        <v>95</v>
      </c>
      <c r="AL127" s="946"/>
      <c r="AM127" s="946"/>
      <c r="AN127" s="946"/>
      <c r="AO127" s="947"/>
      <c r="AP127" s="949">
        <v>0</v>
      </c>
      <c r="AQ127" s="950"/>
      <c r="AR127" s="950"/>
      <c r="AS127" s="950"/>
      <c r="AT127" s="951"/>
      <c r="AU127" s="214"/>
      <c r="AV127" s="214"/>
      <c r="AW127" s="214"/>
      <c r="AX127" s="1018" t="s">
        <v>467</v>
      </c>
      <c r="AY127" s="1019"/>
      <c r="AZ127" s="1019"/>
      <c r="BA127" s="1019"/>
      <c r="BB127" s="1019"/>
      <c r="BC127" s="1019"/>
      <c r="BD127" s="1019"/>
      <c r="BE127" s="1020"/>
      <c r="BF127" s="1021" t="s">
        <v>468</v>
      </c>
      <c r="BG127" s="1019"/>
      <c r="BH127" s="1019"/>
      <c r="BI127" s="1019"/>
      <c r="BJ127" s="1019"/>
      <c r="BK127" s="1019"/>
      <c r="BL127" s="1020"/>
      <c r="BM127" s="1021" t="s">
        <v>469</v>
      </c>
      <c r="BN127" s="1019"/>
      <c r="BO127" s="1019"/>
      <c r="BP127" s="1019"/>
      <c r="BQ127" s="1019"/>
      <c r="BR127" s="1019"/>
      <c r="BS127" s="1020"/>
      <c r="BT127" s="1021" t="s">
        <v>470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472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473</v>
      </c>
      <c r="X128" s="1030"/>
      <c r="Y128" s="1030"/>
      <c r="Z128" s="1031"/>
      <c r="AA128" s="1032">
        <v>3768163</v>
      </c>
      <c r="AB128" s="1033"/>
      <c r="AC128" s="1033"/>
      <c r="AD128" s="1033"/>
      <c r="AE128" s="1034"/>
      <c r="AF128" s="1035">
        <v>3913864</v>
      </c>
      <c r="AG128" s="1033"/>
      <c r="AH128" s="1033"/>
      <c r="AI128" s="1033"/>
      <c r="AJ128" s="1034"/>
      <c r="AK128" s="1035">
        <v>4250591</v>
      </c>
      <c r="AL128" s="1033"/>
      <c r="AM128" s="1033"/>
      <c r="AN128" s="1033"/>
      <c r="AO128" s="1034"/>
      <c r="AP128" s="1036"/>
      <c r="AQ128" s="1037"/>
      <c r="AR128" s="1037"/>
      <c r="AS128" s="1037"/>
      <c r="AT128" s="1038"/>
      <c r="AU128" s="214"/>
      <c r="AV128" s="214"/>
      <c r="AW128" s="214"/>
      <c r="AX128" s="883" t="s">
        <v>474</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476</v>
      </c>
      <c r="X129" s="1058"/>
      <c r="Y129" s="1058"/>
      <c r="Z129" s="1059"/>
      <c r="AA129" s="945">
        <v>82880989</v>
      </c>
      <c r="AB129" s="946"/>
      <c r="AC129" s="946"/>
      <c r="AD129" s="946"/>
      <c r="AE129" s="947"/>
      <c r="AF129" s="948">
        <v>84181773</v>
      </c>
      <c r="AG129" s="946"/>
      <c r="AH129" s="946"/>
      <c r="AI129" s="946"/>
      <c r="AJ129" s="947"/>
      <c r="AK129" s="948">
        <v>86038362</v>
      </c>
      <c r="AL129" s="946"/>
      <c r="AM129" s="946"/>
      <c r="AN129" s="946"/>
      <c r="AO129" s="947"/>
      <c r="AP129" s="1060"/>
      <c r="AQ129" s="1061"/>
      <c r="AR129" s="1061"/>
      <c r="AS129" s="1061"/>
      <c r="AT129" s="1062"/>
      <c r="AU129" s="215"/>
      <c r="AV129" s="215"/>
      <c r="AW129" s="215"/>
      <c r="AX129" s="1052" t="s">
        <v>477</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479</v>
      </c>
      <c r="X130" s="1058"/>
      <c r="Y130" s="1058"/>
      <c r="Z130" s="1059"/>
      <c r="AA130" s="945">
        <v>11233942</v>
      </c>
      <c r="AB130" s="946"/>
      <c r="AC130" s="946"/>
      <c r="AD130" s="946"/>
      <c r="AE130" s="947"/>
      <c r="AF130" s="948">
        <v>11246719</v>
      </c>
      <c r="AG130" s="946"/>
      <c r="AH130" s="946"/>
      <c r="AI130" s="946"/>
      <c r="AJ130" s="947"/>
      <c r="AK130" s="948">
        <v>11292795</v>
      </c>
      <c r="AL130" s="946"/>
      <c r="AM130" s="946"/>
      <c r="AN130" s="946"/>
      <c r="AO130" s="947"/>
      <c r="AP130" s="1060"/>
      <c r="AQ130" s="1061"/>
      <c r="AR130" s="1061"/>
      <c r="AS130" s="1061"/>
      <c r="AT130" s="1062"/>
      <c r="AU130" s="215"/>
      <c r="AV130" s="215"/>
      <c r="AW130" s="215"/>
      <c r="AX130" s="1052" t="s">
        <v>480</v>
      </c>
      <c r="AY130" s="910"/>
      <c r="AZ130" s="910"/>
      <c r="BA130" s="910"/>
      <c r="BB130" s="910"/>
      <c r="BC130" s="910"/>
      <c r="BD130" s="910"/>
      <c r="BE130" s="911"/>
      <c r="BF130" s="1088">
        <v>9.8000000000000007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481</v>
      </c>
      <c r="X131" s="1095"/>
      <c r="Y131" s="1095"/>
      <c r="Z131" s="1096"/>
      <c r="AA131" s="991">
        <v>71647047</v>
      </c>
      <c r="AB131" s="973"/>
      <c r="AC131" s="973"/>
      <c r="AD131" s="973"/>
      <c r="AE131" s="974"/>
      <c r="AF131" s="972">
        <v>72935054</v>
      </c>
      <c r="AG131" s="973"/>
      <c r="AH131" s="973"/>
      <c r="AI131" s="973"/>
      <c r="AJ131" s="974"/>
      <c r="AK131" s="972">
        <v>74745567</v>
      </c>
      <c r="AL131" s="973"/>
      <c r="AM131" s="973"/>
      <c r="AN131" s="973"/>
      <c r="AO131" s="974"/>
      <c r="AP131" s="1097"/>
      <c r="AQ131" s="1098"/>
      <c r="AR131" s="1098"/>
      <c r="AS131" s="1098"/>
      <c r="AT131" s="1099"/>
      <c r="AU131" s="215"/>
      <c r="AV131" s="215"/>
      <c r="AW131" s="215"/>
      <c r="AX131" s="1070" t="s">
        <v>482</v>
      </c>
      <c r="AY131" s="713"/>
      <c r="AZ131" s="713"/>
      <c r="BA131" s="713"/>
      <c r="BB131" s="713"/>
      <c r="BC131" s="713"/>
      <c r="BD131" s="713"/>
      <c r="BE131" s="1023"/>
      <c r="BF131" s="1071">
        <v>79.3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483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484</v>
      </c>
      <c r="W132" s="1081"/>
      <c r="X132" s="1081"/>
      <c r="Y132" s="1081"/>
      <c r="Z132" s="1082"/>
      <c r="AA132" s="1083">
        <v>9.8566044179999999</v>
      </c>
      <c r="AB132" s="1084"/>
      <c r="AC132" s="1084"/>
      <c r="AD132" s="1084"/>
      <c r="AE132" s="1085"/>
      <c r="AF132" s="1086">
        <v>10.02005907</v>
      </c>
      <c r="AG132" s="1084"/>
      <c r="AH132" s="1084"/>
      <c r="AI132" s="1084"/>
      <c r="AJ132" s="1085"/>
      <c r="AK132" s="1086">
        <v>9.6491631219999991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485</v>
      </c>
      <c r="W133" s="1064"/>
      <c r="X133" s="1064"/>
      <c r="Y133" s="1064"/>
      <c r="Z133" s="1065"/>
      <c r="AA133" s="1066">
        <v>9.4</v>
      </c>
      <c r="AB133" s="1067"/>
      <c r="AC133" s="1067"/>
      <c r="AD133" s="1067"/>
      <c r="AE133" s="1068"/>
      <c r="AF133" s="1066">
        <v>9.5</v>
      </c>
      <c r="AG133" s="1067"/>
      <c r="AH133" s="1067"/>
      <c r="AI133" s="1067"/>
      <c r="AJ133" s="1068"/>
      <c r="AK133" s="1066">
        <v>9.8000000000000007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UsH4nQJylCENJSnnHi3+yB/6dpnuCEatXqK8T+As4I0uA6/Bzqbzj+mQmosXR0z7R7avyPk0Jho99eXJKyPjg==" saltValue="wUmhTkKKjiPsRVSwUMsN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mWVfhkNO5tByxsvHDNC8o9VvWZMH4LA5i7W6XXmzK+bV5AvUbx4if/hb0J4e1BwdWuGxhiTh5Q3TIKl7hG4Hw==" saltValue="vStH5wvn+mheP3ssP2CRQ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fGk8/KdLypBzBnL59Up6fLtocDO3cOqjtPWKTAnQ2/1E5/jZe1K9WhtIAKufH3+tcLo8YchYI0Cp2o0E7rpsQ==" saltValue="KxEflJ4dIKE/beSjzLBT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488</v>
      </c>
      <c r="AL6" s="248"/>
      <c r="AM6" s="248"/>
      <c r="AN6" s="248"/>
    </row>
    <row r="7" spans="1:46" ht="13.5" customHeight="1" x14ac:dyDescent="0.2">
      <c r="A7" s="247"/>
      <c r="AK7" s="250"/>
      <c r="AL7" s="251"/>
      <c r="AM7" s="251"/>
      <c r="AN7" s="252"/>
      <c r="AO7" s="1101" t="s">
        <v>489</v>
      </c>
      <c r="AP7" s="253"/>
      <c r="AQ7" s="254" t="s">
        <v>490</v>
      </c>
      <c r="AR7" s="255"/>
    </row>
    <row r="8" spans="1:46" ht="13" x14ac:dyDescent="0.2">
      <c r="A8" s="247"/>
      <c r="AK8" s="256"/>
      <c r="AL8" s="257"/>
      <c r="AM8" s="257"/>
      <c r="AN8" s="258"/>
      <c r="AO8" s="1102"/>
      <c r="AP8" s="259" t="s">
        <v>491</v>
      </c>
      <c r="AQ8" s="260" t="s">
        <v>492</v>
      </c>
      <c r="AR8" s="261" t="s">
        <v>493</v>
      </c>
    </row>
    <row r="9" spans="1:46" ht="13" x14ac:dyDescent="0.2">
      <c r="A9" s="247"/>
      <c r="AK9" s="1103" t="s">
        <v>494</v>
      </c>
      <c r="AL9" s="1104"/>
      <c r="AM9" s="1104"/>
      <c r="AN9" s="1105"/>
      <c r="AO9" s="262">
        <v>25076070</v>
      </c>
      <c r="AP9" s="262">
        <v>71049</v>
      </c>
      <c r="AQ9" s="263">
        <v>69190</v>
      </c>
      <c r="AR9" s="264">
        <v>2.7</v>
      </c>
    </row>
    <row r="10" spans="1:46" ht="13.5" customHeight="1" x14ac:dyDescent="0.2">
      <c r="A10" s="247"/>
      <c r="AK10" s="1103" t="s">
        <v>495</v>
      </c>
      <c r="AL10" s="1104"/>
      <c r="AM10" s="1104"/>
      <c r="AN10" s="1105"/>
      <c r="AO10" s="265">
        <v>8479</v>
      </c>
      <c r="AP10" s="265">
        <v>24</v>
      </c>
      <c r="AQ10" s="266">
        <v>1817</v>
      </c>
      <c r="AR10" s="267">
        <v>-98.7</v>
      </c>
    </row>
    <row r="11" spans="1:46" ht="13.5" customHeight="1" x14ac:dyDescent="0.2">
      <c r="A11" s="247"/>
      <c r="AK11" s="1103" t="s">
        <v>496</v>
      </c>
      <c r="AL11" s="1104"/>
      <c r="AM11" s="1104"/>
      <c r="AN11" s="1105"/>
      <c r="AO11" s="265">
        <v>18827</v>
      </c>
      <c r="AP11" s="265">
        <v>53</v>
      </c>
      <c r="AQ11" s="266">
        <v>711</v>
      </c>
      <c r="AR11" s="267">
        <v>-92.5</v>
      </c>
    </row>
    <row r="12" spans="1:46" ht="13.5" customHeight="1" x14ac:dyDescent="0.2">
      <c r="A12" s="247"/>
      <c r="AK12" s="1103" t="s">
        <v>497</v>
      </c>
      <c r="AL12" s="1104"/>
      <c r="AM12" s="1104"/>
      <c r="AN12" s="1105"/>
      <c r="AO12" s="265" t="s">
        <v>498</v>
      </c>
      <c r="AP12" s="265" t="s">
        <v>498</v>
      </c>
      <c r="AQ12" s="266">
        <v>19</v>
      </c>
      <c r="AR12" s="267" t="s">
        <v>498</v>
      </c>
    </row>
    <row r="13" spans="1:46" ht="13.5" customHeight="1" x14ac:dyDescent="0.2">
      <c r="A13" s="247"/>
      <c r="AK13" s="1103" t="s">
        <v>499</v>
      </c>
      <c r="AL13" s="1104"/>
      <c r="AM13" s="1104"/>
      <c r="AN13" s="1105"/>
      <c r="AO13" s="265">
        <v>733322</v>
      </c>
      <c r="AP13" s="265">
        <v>2078</v>
      </c>
      <c r="AQ13" s="266">
        <v>2094</v>
      </c>
      <c r="AR13" s="267">
        <v>-0.8</v>
      </c>
    </row>
    <row r="14" spans="1:46" ht="13.5" customHeight="1" x14ac:dyDescent="0.2">
      <c r="A14" s="247"/>
      <c r="AK14" s="1103" t="s">
        <v>500</v>
      </c>
      <c r="AL14" s="1104"/>
      <c r="AM14" s="1104"/>
      <c r="AN14" s="1105"/>
      <c r="AO14" s="265">
        <v>207880</v>
      </c>
      <c r="AP14" s="265">
        <v>589</v>
      </c>
      <c r="AQ14" s="266">
        <v>1351</v>
      </c>
      <c r="AR14" s="267">
        <v>-56.4</v>
      </c>
    </row>
    <row r="15" spans="1:46" ht="13.5" customHeight="1" x14ac:dyDescent="0.2">
      <c r="A15" s="247"/>
      <c r="AK15" s="1106" t="s">
        <v>501</v>
      </c>
      <c r="AL15" s="1107"/>
      <c r="AM15" s="1107"/>
      <c r="AN15" s="1108"/>
      <c r="AO15" s="265">
        <v>-1308977</v>
      </c>
      <c r="AP15" s="265">
        <v>-3709</v>
      </c>
      <c r="AQ15" s="266">
        <v>-3935</v>
      </c>
      <c r="AR15" s="267">
        <v>-5.7</v>
      </c>
    </row>
    <row r="16" spans="1:46" ht="13" x14ac:dyDescent="0.2">
      <c r="A16" s="247"/>
      <c r="AK16" s="1106" t="s">
        <v>177</v>
      </c>
      <c r="AL16" s="1107"/>
      <c r="AM16" s="1107"/>
      <c r="AN16" s="1108"/>
      <c r="AO16" s="265">
        <v>24735601</v>
      </c>
      <c r="AP16" s="265">
        <v>70084</v>
      </c>
      <c r="AQ16" s="266">
        <v>71247</v>
      </c>
      <c r="AR16" s="267">
        <v>-1.6</v>
      </c>
    </row>
    <row r="17" spans="1:46" ht="13" x14ac:dyDescent="0.2">
      <c r="A17" s="247"/>
    </row>
    <row r="18" spans="1:46" ht="13" x14ac:dyDescent="0.2">
      <c r="A18" s="247"/>
      <c r="AQ18" s="268"/>
      <c r="AR18" s="268"/>
    </row>
    <row r="19" spans="1:46" ht="13" x14ac:dyDescent="0.2">
      <c r="A19" s="247"/>
      <c r="AK19" s="243" t="s">
        <v>502</v>
      </c>
    </row>
    <row r="20" spans="1:46" ht="13" x14ac:dyDescent="0.2">
      <c r="A20" s="247"/>
      <c r="AK20" s="269"/>
      <c r="AL20" s="270"/>
      <c r="AM20" s="270"/>
      <c r="AN20" s="271"/>
      <c r="AO20" s="272" t="s">
        <v>503</v>
      </c>
      <c r="AP20" s="273" t="s">
        <v>504</v>
      </c>
      <c r="AQ20" s="274" t="s">
        <v>505</v>
      </c>
      <c r="AR20" s="275"/>
    </row>
    <row r="21" spans="1:46" s="248" customFormat="1" ht="13" x14ac:dyDescent="0.2">
      <c r="A21" s="276"/>
      <c r="AK21" s="1109" t="s">
        <v>506</v>
      </c>
      <c r="AL21" s="1110"/>
      <c r="AM21" s="1110"/>
      <c r="AN21" s="1111"/>
      <c r="AO21" s="277">
        <v>7.11</v>
      </c>
      <c r="AP21" s="278">
        <v>6.59</v>
      </c>
      <c r="AQ21" s="279">
        <v>0.52</v>
      </c>
      <c r="AS21" s="280"/>
      <c r="AT21" s="276"/>
    </row>
    <row r="22" spans="1:46" s="248" customFormat="1" ht="13" x14ac:dyDescent="0.2">
      <c r="A22" s="276"/>
      <c r="AK22" s="1109" t="s">
        <v>507</v>
      </c>
      <c r="AL22" s="1110"/>
      <c r="AM22" s="1110"/>
      <c r="AN22" s="1111"/>
      <c r="AO22" s="281">
        <v>99.2</v>
      </c>
      <c r="AP22" s="282">
        <v>99.2</v>
      </c>
      <c r="AQ22" s="283">
        <v>0</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510</v>
      </c>
      <c r="AL29" s="248"/>
      <c r="AM29" s="248"/>
      <c r="AN29" s="248"/>
      <c r="AS29" s="290"/>
    </row>
    <row r="30" spans="1:46" ht="13.5" customHeight="1" x14ac:dyDescent="0.2">
      <c r="A30" s="247"/>
      <c r="AK30" s="250"/>
      <c r="AL30" s="251"/>
      <c r="AM30" s="251"/>
      <c r="AN30" s="252"/>
      <c r="AO30" s="1101" t="s">
        <v>489</v>
      </c>
      <c r="AP30" s="253"/>
      <c r="AQ30" s="254" t="s">
        <v>490</v>
      </c>
      <c r="AR30" s="255"/>
    </row>
    <row r="31" spans="1:46" ht="13" x14ac:dyDescent="0.2">
      <c r="A31" s="247"/>
      <c r="AK31" s="256"/>
      <c r="AL31" s="257"/>
      <c r="AM31" s="257"/>
      <c r="AN31" s="258"/>
      <c r="AO31" s="1102"/>
      <c r="AP31" s="259" t="s">
        <v>491</v>
      </c>
      <c r="AQ31" s="260" t="s">
        <v>492</v>
      </c>
      <c r="AR31" s="261" t="s">
        <v>493</v>
      </c>
    </row>
    <row r="32" spans="1:46" ht="27" customHeight="1" x14ac:dyDescent="0.2">
      <c r="A32" s="247"/>
      <c r="AK32" s="1117" t="s">
        <v>511</v>
      </c>
      <c r="AL32" s="1118"/>
      <c r="AM32" s="1118"/>
      <c r="AN32" s="1119"/>
      <c r="AO32" s="291">
        <v>17166365</v>
      </c>
      <c r="AP32" s="291">
        <v>48638</v>
      </c>
      <c r="AQ32" s="292">
        <v>37151</v>
      </c>
      <c r="AR32" s="293">
        <v>30.9</v>
      </c>
    </row>
    <row r="33" spans="1:46" ht="13.5" customHeight="1" x14ac:dyDescent="0.2">
      <c r="A33" s="247"/>
      <c r="AK33" s="1117" t="s">
        <v>512</v>
      </c>
      <c r="AL33" s="1118"/>
      <c r="AM33" s="1118"/>
      <c r="AN33" s="1119"/>
      <c r="AO33" s="291" t="s">
        <v>498</v>
      </c>
      <c r="AP33" s="291" t="s">
        <v>498</v>
      </c>
      <c r="AQ33" s="292">
        <v>1</v>
      </c>
      <c r="AR33" s="293" t="s">
        <v>498</v>
      </c>
    </row>
    <row r="34" spans="1:46" ht="27" customHeight="1" x14ac:dyDescent="0.2">
      <c r="A34" s="247"/>
      <c r="AK34" s="1117" t="s">
        <v>513</v>
      </c>
      <c r="AL34" s="1118"/>
      <c r="AM34" s="1118"/>
      <c r="AN34" s="1119"/>
      <c r="AO34" s="291" t="s">
        <v>498</v>
      </c>
      <c r="AP34" s="291" t="s">
        <v>498</v>
      </c>
      <c r="AQ34" s="292">
        <v>48</v>
      </c>
      <c r="AR34" s="293" t="s">
        <v>498</v>
      </c>
    </row>
    <row r="35" spans="1:46" ht="27" customHeight="1" x14ac:dyDescent="0.2">
      <c r="A35" s="247"/>
      <c r="AK35" s="1117" t="s">
        <v>514</v>
      </c>
      <c r="AL35" s="1118"/>
      <c r="AM35" s="1118"/>
      <c r="AN35" s="1119"/>
      <c r="AO35" s="291">
        <v>5589248</v>
      </c>
      <c r="AP35" s="291">
        <v>15836</v>
      </c>
      <c r="AQ35" s="292">
        <v>8181</v>
      </c>
      <c r="AR35" s="293">
        <v>93.6</v>
      </c>
    </row>
    <row r="36" spans="1:46" ht="27" customHeight="1" x14ac:dyDescent="0.2">
      <c r="A36" s="247"/>
      <c r="AK36" s="1117" t="s">
        <v>515</v>
      </c>
      <c r="AL36" s="1118"/>
      <c r="AM36" s="1118"/>
      <c r="AN36" s="1119"/>
      <c r="AO36" s="291" t="s">
        <v>498</v>
      </c>
      <c r="AP36" s="291" t="s">
        <v>498</v>
      </c>
      <c r="AQ36" s="292">
        <v>473</v>
      </c>
      <c r="AR36" s="293" t="s">
        <v>498</v>
      </c>
    </row>
    <row r="37" spans="1:46" ht="13.5" customHeight="1" x14ac:dyDescent="0.2">
      <c r="A37" s="247"/>
      <c r="AK37" s="1117" t="s">
        <v>516</v>
      </c>
      <c r="AL37" s="1118"/>
      <c r="AM37" s="1118"/>
      <c r="AN37" s="1119"/>
      <c r="AO37" s="291">
        <v>95</v>
      </c>
      <c r="AP37" s="291">
        <v>0</v>
      </c>
      <c r="AQ37" s="292">
        <v>499</v>
      </c>
      <c r="AR37" s="293">
        <v>-100</v>
      </c>
    </row>
    <row r="38" spans="1:46" ht="27" customHeight="1" x14ac:dyDescent="0.2">
      <c r="A38" s="247"/>
      <c r="AK38" s="1120" t="s">
        <v>517</v>
      </c>
      <c r="AL38" s="1121"/>
      <c r="AM38" s="1121"/>
      <c r="AN38" s="1122"/>
      <c r="AO38" s="294" t="s">
        <v>498</v>
      </c>
      <c r="AP38" s="294" t="s">
        <v>498</v>
      </c>
      <c r="AQ38" s="295">
        <v>1</v>
      </c>
      <c r="AR38" s="283" t="s">
        <v>498</v>
      </c>
      <c r="AS38" s="290"/>
    </row>
    <row r="39" spans="1:46" ht="13" x14ac:dyDescent="0.2">
      <c r="A39" s="247"/>
      <c r="AK39" s="1120" t="s">
        <v>518</v>
      </c>
      <c r="AL39" s="1121"/>
      <c r="AM39" s="1121"/>
      <c r="AN39" s="1122"/>
      <c r="AO39" s="291">
        <v>-4250591</v>
      </c>
      <c r="AP39" s="291">
        <v>-12043</v>
      </c>
      <c r="AQ39" s="292">
        <v>-8269</v>
      </c>
      <c r="AR39" s="293">
        <v>45.6</v>
      </c>
      <c r="AS39" s="290"/>
    </row>
    <row r="40" spans="1:46" ht="27" customHeight="1" x14ac:dyDescent="0.2">
      <c r="A40" s="247"/>
      <c r="AK40" s="1117" t="s">
        <v>519</v>
      </c>
      <c r="AL40" s="1118"/>
      <c r="AM40" s="1118"/>
      <c r="AN40" s="1119"/>
      <c r="AO40" s="291">
        <v>-11292795</v>
      </c>
      <c r="AP40" s="291">
        <v>-31996</v>
      </c>
      <c r="AQ40" s="292">
        <v>-27482</v>
      </c>
      <c r="AR40" s="293">
        <v>16.399999999999999</v>
      </c>
      <c r="AS40" s="290"/>
    </row>
    <row r="41" spans="1:46" ht="13" x14ac:dyDescent="0.2">
      <c r="A41" s="247"/>
      <c r="AK41" s="1123" t="s">
        <v>287</v>
      </c>
      <c r="AL41" s="1124"/>
      <c r="AM41" s="1124"/>
      <c r="AN41" s="1125"/>
      <c r="AO41" s="291">
        <v>7212322</v>
      </c>
      <c r="AP41" s="291">
        <v>20435</v>
      </c>
      <c r="AQ41" s="292">
        <v>10602</v>
      </c>
      <c r="AR41" s="293">
        <v>92.7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520</v>
      </c>
    </row>
    <row r="48" spans="1:46" ht="13" x14ac:dyDescent="0.2">
      <c r="A48" s="247"/>
      <c r="AK48" s="301" t="s">
        <v>521</v>
      </c>
      <c r="AL48" s="301"/>
      <c r="AM48" s="301"/>
      <c r="AN48" s="301"/>
      <c r="AO48" s="301"/>
      <c r="AP48" s="301"/>
      <c r="AQ48" s="302"/>
      <c r="AR48" s="301"/>
    </row>
    <row r="49" spans="1:44" ht="13.5" customHeight="1" x14ac:dyDescent="0.2">
      <c r="A49" s="247"/>
      <c r="AK49" s="303"/>
      <c r="AL49" s="304"/>
      <c r="AM49" s="1112" t="s">
        <v>489</v>
      </c>
      <c r="AN49" s="1114" t="s">
        <v>522</v>
      </c>
      <c r="AO49" s="1115"/>
      <c r="AP49" s="1115"/>
      <c r="AQ49" s="1115"/>
      <c r="AR49" s="1116"/>
    </row>
    <row r="50" spans="1:44" ht="13" x14ac:dyDescent="0.2">
      <c r="A50" s="247"/>
      <c r="AK50" s="305"/>
      <c r="AL50" s="306"/>
      <c r="AM50" s="1113"/>
      <c r="AN50" s="307" t="s">
        <v>523</v>
      </c>
      <c r="AO50" s="308" t="s">
        <v>524</v>
      </c>
      <c r="AP50" s="309" t="s">
        <v>525</v>
      </c>
      <c r="AQ50" s="310" t="s">
        <v>526</v>
      </c>
      <c r="AR50" s="311" t="s">
        <v>527</v>
      </c>
    </row>
    <row r="51" spans="1:44" ht="13" x14ac:dyDescent="0.2">
      <c r="A51" s="247"/>
      <c r="AK51" s="303" t="s">
        <v>528</v>
      </c>
      <c r="AL51" s="304"/>
      <c r="AM51" s="312">
        <v>18165393</v>
      </c>
      <c r="AN51" s="313">
        <v>49746</v>
      </c>
      <c r="AO51" s="314">
        <v>-31.4</v>
      </c>
      <c r="AP51" s="315">
        <v>52191</v>
      </c>
      <c r="AQ51" s="316">
        <v>0.7</v>
      </c>
      <c r="AR51" s="317">
        <v>-32.1</v>
      </c>
    </row>
    <row r="52" spans="1:44" ht="13" x14ac:dyDescent="0.2">
      <c r="A52" s="247"/>
      <c r="AK52" s="318"/>
      <c r="AL52" s="319" t="s">
        <v>529</v>
      </c>
      <c r="AM52" s="320">
        <v>6249130</v>
      </c>
      <c r="AN52" s="321">
        <v>17113</v>
      </c>
      <c r="AO52" s="322">
        <v>8.8000000000000007</v>
      </c>
      <c r="AP52" s="323">
        <v>26807</v>
      </c>
      <c r="AQ52" s="324">
        <v>1.8</v>
      </c>
      <c r="AR52" s="325">
        <v>7</v>
      </c>
    </row>
    <row r="53" spans="1:44" ht="13" x14ac:dyDescent="0.2">
      <c r="A53" s="247"/>
      <c r="AK53" s="303" t="s">
        <v>530</v>
      </c>
      <c r="AL53" s="304"/>
      <c r="AM53" s="312">
        <v>18748338</v>
      </c>
      <c r="AN53" s="313">
        <v>51696</v>
      </c>
      <c r="AO53" s="314">
        <v>3.9</v>
      </c>
      <c r="AP53" s="315">
        <v>48105</v>
      </c>
      <c r="AQ53" s="316">
        <v>-7.8</v>
      </c>
      <c r="AR53" s="317">
        <v>11.7</v>
      </c>
    </row>
    <row r="54" spans="1:44" ht="13" x14ac:dyDescent="0.2">
      <c r="A54" s="247"/>
      <c r="AK54" s="318"/>
      <c r="AL54" s="319" t="s">
        <v>529</v>
      </c>
      <c r="AM54" s="320">
        <v>9043525</v>
      </c>
      <c r="AN54" s="321">
        <v>24937</v>
      </c>
      <c r="AO54" s="322">
        <v>45.7</v>
      </c>
      <c r="AP54" s="323">
        <v>24072</v>
      </c>
      <c r="AQ54" s="324">
        <v>-10.199999999999999</v>
      </c>
      <c r="AR54" s="325">
        <v>55.9</v>
      </c>
    </row>
    <row r="55" spans="1:44" ht="13" x14ac:dyDescent="0.2">
      <c r="A55" s="247"/>
      <c r="AK55" s="303" t="s">
        <v>531</v>
      </c>
      <c r="AL55" s="304"/>
      <c r="AM55" s="312">
        <v>9376104</v>
      </c>
      <c r="AN55" s="313">
        <v>26070</v>
      </c>
      <c r="AO55" s="314">
        <v>-49.6</v>
      </c>
      <c r="AP55" s="315">
        <v>47446</v>
      </c>
      <c r="AQ55" s="316">
        <v>-1.4</v>
      </c>
      <c r="AR55" s="317">
        <v>-48.2</v>
      </c>
    </row>
    <row r="56" spans="1:44" ht="13" x14ac:dyDescent="0.2">
      <c r="A56" s="247"/>
      <c r="AK56" s="318"/>
      <c r="AL56" s="319" t="s">
        <v>529</v>
      </c>
      <c r="AM56" s="320">
        <v>1499184</v>
      </c>
      <c r="AN56" s="321">
        <v>4168</v>
      </c>
      <c r="AO56" s="322">
        <v>-83.3</v>
      </c>
      <c r="AP56" s="323">
        <v>24371</v>
      </c>
      <c r="AQ56" s="324">
        <v>1.2</v>
      </c>
      <c r="AR56" s="325">
        <v>-84.5</v>
      </c>
    </row>
    <row r="57" spans="1:44" ht="13" x14ac:dyDescent="0.2">
      <c r="A57" s="247"/>
      <c r="AK57" s="303" t="s">
        <v>532</v>
      </c>
      <c r="AL57" s="304"/>
      <c r="AM57" s="312">
        <v>9513636</v>
      </c>
      <c r="AN57" s="313">
        <v>26688</v>
      </c>
      <c r="AO57" s="314">
        <v>2.4</v>
      </c>
      <c r="AP57" s="315">
        <v>48387</v>
      </c>
      <c r="AQ57" s="316">
        <v>2</v>
      </c>
      <c r="AR57" s="317">
        <v>0.4</v>
      </c>
    </row>
    <row r="58" spans="1:44" ht="13" x14ac:dyDescent="0.2">
      <c r="A58" s="247"/>
      <c r="AK58" s="318"/>
      <c r="AL58" s="319" t="s">
        <v>529</v>
      </c>
      <c r="AM58" s="320">
        <v>3203975</v>
      </c>
      <c r="AN58" s="321">
        <v>8988</v>
      </c>
      <c r="AO58" s="322">
        <v>115.6</v>
      </c>
      <c r="AP58" s="323">
        <v>25592</v>
      </c>
      <c r="AQ58" s="324">
        <v>5</v>
      </c>
      <c r="AR58" s="325">
        <v>110.6</v>
      </c>
    </row>
    <row r="59" spans="1:44" ht="13" x14ac:dyDescent="0.2">
      <c r="A59" s="247"/>
      <c r="AK59" s="303" t="s">
        <v>533</v>
      </c>
      <c r="AL59" s="304"/>
      <c r="AM59" s="312">
        <v>13858037</v>
      </c>
      <c r="AN59" s="313">
        <v>39264</v>
      </c>
      <c r="AO59" s="314">
        <v>47.1</v>
      </c>
      <c r="AP59" s="315">
        <v>49684</v>
      </c>
      <c r="AQ59" s="316">
        <v>2.7</v>
      </c>
      <c r="AR59" s="317">
        <v>44.4</v>
      </c>
    </row>
    <row r="60" spans="1:44" ht="13" x14ac:dyDescent="0.2">
      <c r="A60" s="247"/>
      <c r="AK60" s="318"/>
      <c r="AL60" s="319" t="s">
        <v>529</v>
      </c>
      <c r="AM60" s="320">
        <v>4487129</v>
      </c>
      <c r="AN60" s="321">
        <v>12714</v>
      </c>
      <c r="AO60" s="322">
        <v>41.5</v>
      </c>
      <c r="AP60" s="323">
        <v>28303</v>
      </c>
      <c r="AQ60" s="324">
        <v>10.6</v>
      </c>
      <c r="AR60" s="325">
        <v>30.9</v>
      </c>
    </row>
    <row r="61" spans="1:44" ht="13" x14ac:dyDescent="0.2">
      <c r="A61" s="247"/>
      <c r="AK61" s="303" t="s">
        <v>534</v>
      </c>
      <c r="AL61" s="326"/>
      <c r="AM61" s="312">
        <v>13932302</v>
      </c>
      <c r="AN61" s="313">
        <v>38693</v>
      </c>
      <c r="AO61" s="314">
        <v>-5.5</v>
      </c>
      <c r="AP61" s="315">
        <v>49163</v>
      </c>
      <c r="AQ61" s="327">
        <v>-0.8</v>
      </c>
      <c r="AR61" s="317">
        <v>-4.7</v>
      </c>
    </row>
    <row r="62" spans="1:44" ht="13" x14ac:dyDescent="0.2">
      <c r="A62" s="247"/>
      <c r="AK62" s="318"/>
      <c r="AL62" s="319" t="s">
        <v>529</v>
      </c>
      <c r="AM62" s="320">
        <v>4896589</v>
      </c>
      <c r="AN62" s="321">
        <v>13584</v>
      </c>
      <c r="AO62" s="322">
        <v>25.7</v>
      </c>
      <c r="AP62" s="323">
        <v>25829</v>
      </c>
      <c r="AQ62" s="324">
        <v>1.7</v>
      </c>
      <c r="AR62" s="325">
        <v>24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g3RVnxvvySKw7BnFKXW3r3fEGxLCd02nxIwfQ3X4Qs+ci3sD3dQ6sl92QRTjuU6znkFEIHLbbqa/Ipz1N9RQ/g==" saltValue="iadYqZ4elkeB4XJ3E99B5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486</v>
      </c>
    </row>
    <row r="121" spans="125:125" ht="13.5" hidden="1" customHeight="1" x14ac:dyDescent="0.2">
      <c r="DU121" s="241"/>
    </row>
  </sheetData>
  <sheetProtection algorithmName="SHA-512" hashValue="YhB8FfCUjkBxeTFJDFsqJOd5jW67IkTAcRGVKChpYBwHUqz1+uYqEteoEeASKeQlsnavW0kx10H+2H59sZpOlw==" saltValue="JKvr1dqktczNnZqwIRvB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486</v>
      </c>
    </row>
  </sheetData>
  <sheetProtection algorithmName="SHA-512" hashValue="feeir6lSr1lCjvDLnzy3flPXMoKkQcjmG2asSbILRfZjghY2zoNzVKODDfUNlfI7bNI8Jf17i7vlMOpyr9anNQ==" saltValue="lTj2sflm45Md1VKIsaz2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536</v>
      </c>
      <c r="G46" s="8" t="s">
        <v>537</v>
      </c>
      <c r="H46" s="8" t="s">
        <v>538</v>
      </c>
      <c r="I46" s="8" t="s">
        <v>539</v>
      </c>
      <c r="J46" s="9" t="s">
        <v>540</v>
      </c>
    </row>
    <row r="47" spans="2:10" ht="57.75" customHeight="1" x14ac:dyDescent="0.2">
      <c r="B47" s="10"/>
      <c r="C47" s="1126" t="s">
        <v>3</v>
      </c>
      <c r="D47" s="1126"/>
      <c r="E47" s="1127"/>
      <c r="F47" s="11">
        <v>6.6</v>
      </c>
      <c r="G47" s="12">
        <v>10.91</v>
      </c>
      <c r="H47" s="12">
        <v>14.98</v>
      </c>
      <c r="I47" s="12">
        <v>16.68</v>
      </c>
      <c r="J47" s="13">
        <v>18.68</v>
      </c>
    </row>
    <row r="48" spans="2:10" ht="57.75" customHeight="1" x14ac:dyDescent="0.2">
      <c r="B48" s="14"/>
      <c r="C48" s="1128" t="s">
        <v>4</v>
      </c>
      <c r="D48" s="1128"/>
      <c r="E48" s="1129"/>
      <c r="F48" s="15">
        <v>1.76</v>
      </c>
      <c r="G48" s="16">
        <v>2.86</v>
      </c>
      <c r="H48" s="16">
        <v>1.88</v>
      </c>
      <c r="I48" s="16">
        <v>2.57</v>
      </c>
      <c r="J48" s="17">
        <v>3</v>
      </c>
    </row>
    <row r="49" spans="2:10" ht="57.75" customHeight="1" thickBot="1" x14ac:dyDescent="0.25">
      <c r="B49" s="18"/>
      <c r="C49" s="1130" t="s">
        <v>5</v>
      </c>
      <c r="D49" s="1130"/>
      <c r="E49" s="1131"/>
      <c r="F49" s="19">
        <v>2.09</v>
      </c>
      <c r="G49" s="20">
        <v>5.77</v>
      </c>
      <c r="H49" s="20">
        <v>2.8</v>
      </c>
      <c r="I49" s="20">
        <v>2.66</v>
      </c>
      <c r="J49" s="21">
        <v>2.84</v>
      </c>
    </row>
    <row r="50" spans="2:10" ht="13" x14ac:dyDescent="0.2"/>
  </sheetData>
  <sheetProtection algorithmName="SHA-512" hashValue="jFWh5HlTIJLOTgvnD3Se5hs5+FSTbOnYDw6DcquCxKYSTE6mrn9ebLWHGkgfAVMlFhV9z60TXtgDJr73YIVQ7g==" saltValue="XS1OYetsNXuz0VbI4V4A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植田 良</cp:lastModifiedBy>
  <cp:lastPrinted>2026-03-13T04:16:00Z</cp:lastPrinted>
  <dcterms:created xsi:type="dcterms:W3CDTF">2026-02-23T08:05:06Z</dcterms:created>
  <dcterms:modified xsi:type="dcterms:W3CDTF">2026-03-17T23:51:36Z</dcterms:modified>
  <cp:category/>
</cp:coreProperties>
</file>