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105" windowWidth="19395" windowHeight="7845"/>
  </bookViews>
  <sheets>
    <sheet name="手数料入力シート①20億円" sheetId="2" r:id="rId1"/>
    <sheet name="手数料入力シート②20億円" sheetId="3" r:id="rId2"/>
  </sheets>
  <definedNames>
    <definedName name="_xlnm.Print_Area" localSheetId="0">手数料入力シート①20億円!$A$1:$H$56</definedName>
    <definedName name="_xlnm.Print_Area" localSheetId="1">手数料入力シート②20億円!$A$1:$H$56</definedName>
  </definedNames>
  <calcPr calcId="145621"/>
</workbook>
</file>

<file path=xl/calcChain.xml><?xml version="1.0" encoding="utf-8"?>
<calcChain xmlns="http://schemas.openxmlformats.org/spreadsheetml/2006/main">
  <c r="B11" i="2" l="1"/>
  <c r="B13" i="2" s="1"/>
  <c r="B15" i="2" s="1"/>
  <c r="B17" i="2" s="1"/>
  <c r="B19" i="2" s="1"/>
  <c r="B21" i="2" s="1"/>
  <c r="B23" i="2" s="1"/>
  <c r="B25" i="2" s="1"/>
  <c r="B27" i="2" s="1"/>
  <c r="B29" i="2" s="1"/>
  <c r="B31" i="2" s="1"/>
  <c r="B33" i="2" s="1"/>
  <c r="B35" i="2" s="1"/>
  <c r="B37" i="2" s="1"/>
  <c r="B39" i="2" s="1"/>
  <c r="B41" i="2" s="1"/>
  <c r="B43" i="2" s="1"/>
  <c r="B45" i="2" s="1"/>
  <c r="B47" i="2" s="1"/>
  <c r="B45" i="3"/>
  <c r="B47" i="3" s="1"/>
  <c r="B35" i="3"/>
  <c r="B37" i="3" s="1"/>
  <c r="B39" i="3" s="1"/>
  <c r="B41" i="3" s="1"/>
  <c r="B43" i="3" s="1"/>
  <c r="B27" i="3"/>
  <c r="B29" i="3" s="1"/>
  <c r="B31" i="3" s="1"/>
  <c r="B33" i="3" s="1"/>
  <c r="B13" i="3"/>
  <c r="B15" i="3" s="1"/>
  <c r="B17" i="3" s="1"/>
  <c r="B19" i="3" s="1"/>
  <c r="B21" i="3" s="1"/>
  <c r="B23" i="3" s="1"/>
  <c r="B25" i="3" s="1"/>
  <c r="B11" i="3"/>
  <c r="B56" i="3"/>
  <c r="F55" i="3"/>
  <c r="F52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I14" i="3"/>
  <c r="I16" i="3" s="1"/>
  <c r="C14" i="3"/>
  <c r="I13" i="3"/>
  <c r="C13" i="3" s="1"/>
  <c r="I12" i="3"/>
  <c r="C12" i="3"/>
  <c r="C11" i="3"/>
  <c r="C10" i="3"/>
  <c r="D9" i="3"/>
  <c r="D10" i="3" s="1"/>
  <c r="C9" i="3"/>
  <c r="F9" i="3" s="1"/>
  <c r="C6" i="3"/>
  <c r="I13" i="2"/>
  <c r="I15" i="2" s="1"/>
  <c r="I17" i="2" s="1"/>
  <c r="I19" i="2" s="1"/>
  <c r="I21" i="2" s="1"/>
  <c r="I23" i="2" s="1"/>
  <c r="I25" i="2" s="1"/>
  <c r="I27" i="2" s="1"/>
  <c r="I29" i="2" s="1"/>
  <c r="I31" i="2" s="1"/>
  <c r="I33" i="2" s="1"/>
  <c r="I35" i="2" s="1"/>
  <c r="I37" i="2" s="1"/>
  <c r="I39" i="2" s="1"/>
  <c r="I41" i="2" s="1"/>
  <c r="I43" i="2" s="1"/>
  <c r="I45" i="2" s="1"/>
  <c r="I47" i="2" s="1"/>
  <c r="I12" i="2"/>
  <c r="I14" i="2" s="1"/>
  <c r="I16" i="2" s="1"/>
  <c r="I18" i="2" s="1"/>
  <c r="I20" i="2" s="1"/>
  <c r="I22" i="2" s="1"/>
  <c r="I24" i="2" s="1"/>
  <c r="I26" i="2" s="1"/>
  <c r="I28" i="2" s="1"/>
  <c r="I30" i="2" s="1"/>
  <c r="I32" i="2" s="1"/>
  <c r="I34" i="2" s="1"/>
  <c r="I36" i="2" s="1"/>
  <c r="I38" i="2" s="1"/>
  <c r="I40" i="2" s="1"/>
  <c r="I42" i="2" s="1"/>
  <c r="I44" i="2" s="1"/>
  <c r="I46" i="2" s="1"/>
  <c r="I48" i="2" s="1"/>
  <c r="D11" i="3" l="1"/>
  <c r="F11" i="3"/>
  <c r="G11" i="3" s="1"/>
  <c r="C16" i="3"/>
  <c r="I18" i="3"/>
  <c r="G9" i="3"/>
  <c r="I15" i="3"/>
  <c r="F10" i="3"/>
  <c r="G10" i="3" s="1"/>
  <c r="I20" i="3" l="1"/>
  <c r="C18" i="3"/>
  <c r="C15" i="3"/>
  <c r="I17" i="3"/>
  <c r="D12" i="3"/>
  <c r="F12" i="3"/>
  <c r="G12" i="3" s="1"/>
  <c r="C17" i="3" l="1"/>
  <c r="I19" i="3"/>
  <c r="F13" i="3"/>
  <c r="G13" i="3" s="1"/>
  <c r="D13" i="3"/>
  <c r="C20" i="3"/>
  <c r="I22" i="3"/>
  <c r="C22" i="3" l="1"/>
  <c r="I24" i="3"/>
  <c r="F14" i="3"/>
  <c r="D14" i="3"/>
  <c r="C19" i="3"/>
  <c r="I21" i="3"/>
  <c r="I26" i="3" l="1"/>
  <c r="C24" i="3"/>
  <c r="I23" i="3"/>
  <c r="C21" i="3"/>
  <c r="D15" i="3"/>
  <c r="F15" i="3"/>
  <c r="G15" i="3" s="1"/>
  <c r="G14" i="3"/>
  <c r="F16" i="3" l="1"/>
  <c r="D16" i="3"/>
  <c r="C23" i="3"/>
  <c r="I25" i="3"/>
  <c r="I28" i="3"/>
  <c r="C26" i="3"/>
  <c r="C28" i="3" l="1"/>
  <c r="I30" i="3"/>
  <c r="F17" i="3"/>
  <c r="G17" i="3" s="1"/>
  <c r="D17" i="3"/>
  <c r="I27" i="3"/>
  <c r="C25" i="3"/>
  <c r="G16" i="3"/>
  <c r="C27" i="3" l="1"/>
  <c r="I29" i="3"/>
  <c r="F18" i="3"/>
  <c r="G18" i="3" s="1"/>
  <c r="D18" i="3"/>
  <c r="I32" i="3"/>
  <c r="C30" i="3"/>
  <c r="I31" i="3" l="1"/>
  <c r="C29" i="3"/>
  <c r="I34" i="3"/>
  <c r="C32" i="3"/>
  <c r="F19" i="3"/>
  <c r="G19" i="3" s="1"/>
  <c r="D19" i="3"/>
  <c r="F20" i="3" l="1"/>
  <c r="G20" i="3" s="1"/>
  <c r="D20" i="3"/>
  <c r="I36" i="3"/>
  <c r="C34" i="3"/>
  <c r="C31" i="3"/>
  <c r="I33" i="3"/>
  <c r="I38" i="3" l="1"/>
  <c r="C36" i="3"/>
  <c r="F21" i="3"/>
  <c r="G21" i="3" s="1"/>
  <c r="D21" i="3"/>
  <c r="I35" i="3"/>
  <c r="C33" i="3"/>
  <c r="D22" i="3" l="1"/>
  <c r="F22" i="3"/>
  <c r="G22" i="3" s="1"/>
  <c r="C35" i="3"/>
  <c r="I37" i="3"/>
  <c r="C38" i="3"/>
  <c r="I40" i="3"/>
  <c r="C40" i="3" l="1"/>
  <c r="I42" i="3"/>
  <c r="C37" i="3"/>
  <c r="I39" i="3"/>
  <c r="F23" i="3"/>
  <c r="G23" i="3" s="1"/>
  <c r="D23" i="3"/>
  <c r="D24" i="3" l="1"/>
  <c r="F24" i="3"/>
  <c r="G24" i="3" s="1"/>
  <c r="C39" i="3"/>
  <c r="I41" i="3"/>
  <c r="C42" i="3"/>
  <c r="I44" i="3"/>
  <c r="C44" i="3" l="1"/>
  <c r="I46" i="3"/>
  <c r="C41" i="3"/>
  <c r="I43" i="3"/>
  <c r="D25" i="3"/>
  <c r="F25" i="3"/>
  <c r="G25" i="3" s="1"/>
  <c r="C43" i="3" l="1"/>
  <c r="I45" i="3"/>
  <c r="C46" i="3"/>
  <c r="I48" i="3"/>
  <c r="C48" i="3" s="1"/>
  <c r="F26" i="3"/>
  <c r="G26" i="3" s="1"/>
  <c r="D26" i="3"/>
  <c r="F27" i="3" l="1"/>
  <c r="G27" i="3" s="1"/>
  <c r="D27" i="3"/>
  <c r="I47" i="3"/>
  <c r="C47" i="3" s="1"/>
  <c r="C45" i="3"/>
  <c r="D28" i="3" l="1"/>
  <c r="F28" i="3"/>
  <c r="G28" i="3" s="1"/>
  <c r="D29" i="3" l="1"/>
  <c r="F29" i="3"/>
  <c r="G29" i="3" s="1"/>
  <c r="F30" i="3" l="1"/>
  <c r="G30" i="3" s="1"/>
  <c r="D30" i="3"/>
  <c r="F31" i="3" l="1"/>
  <c r="G31" i="3" s="1"/>
  <c r="D31" i="3"/>
  <c r="F32" i="3" l="1"/>
  <c r="G32" i="3" s="1"/>
  <c r="D32" i="3"/>
  <c r="D33" i="3" l="1"/>
  <c r="F33" i="3"/>
  <c r="G33" i="3" s="1"/>
  <c r="D34" i="3" l="1"/>
  <c r="F34" i="3"/>
  <c r="G34" i="3" s="1"/>
  <c r="D35" i="3" l="1"/>
  <c r="F35" i="3"/>
  <c r="G35" i="3" s="1"/>
  <c r="F36" i="3" l="1"/>
  <c r="G36" i="3" s="1"/>
  <c r="D36" i="3"/>
  <c r="F37" i="3" l="1"/>
  <c r="G37" i="3" s="1"/>
  <c r="D37" i="3"/>
  <c r="D38" i="3" l="1"/>
  <c r="F38" i="3"/>
  <c r="G38" i="3" s="1"/>
  <c r="D39" i="3" l="1"/>
  <c r="F39" i="3"/>
  <c r="G39" i="3" s="1"/>
  <c r="F40" i="3" l="1"/>
  <c r="G40" i="3" s="1"/>
  <c r="D40" i="3"/>
  <c r="F41" i="3" l="1"/>
  <c r="G41" i="3" s="1"/>
  <c r="D41" i="3"/>
  <c r="F42" i="3" l="1"/>
  <c r="G42" i="3" s="1"/>
  <c r="D42" i="3"/>
  <c r="F43" i="3" l="1"/>
  <c r="G43" i="3" s="1"/>
  <c r="D43" i="3"/>
  <c r="D44" i="3" l="1"/>
  <c r="F44" i="3"/>
  <c r="G44" i="3" s="1"/>
  <c r="F45" i="3" l="1"/>
  <c r="G45" i="3" s="1"/>
  <c r="D45" i="3"/>
  <c r="D46" i="3" l="1"/>
  <c r="F46" i="3"/>
  <c r="G46" i="3" s="1"/>
  <c r="F47" i="3" l="1"/>
  <c r="G47" i="3" s="1"/>
  <c r="D47" i="3"/>
  <c r="F48" i="3" l="1"/>
  <c r="F49" i="3" s="1"/>
  <c r="F53" i="3" s="1"/>
  <c r="E48" i="3"/>
  <c r="G48" i="3" l="1"/>
  <c r="G49" i="3" s="1"/>
  <c r="E49" i="3"/>
  <c r="D48" i="3"/>
  <c r="B56" i="2" l="1"/>
  <c r="F55" i="2"/>
  <c r="F52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C12" i="2"/>
  <c r="C11" i="2"/>
  <c r="C10" i="2"/>
  <c r="D9" i="2"/>
  <c r="F10" i="2" s="1"/>
  <c r="G10" i="2" s="1"/>
  <c r="C9" i="2"/>
  <c r="C6" i="2"/>
  <c r="C13" i="2" l="1"/>
  <c r="F9" i="2"/>
  <c r="C15" i="2"/>
  <c r="G9" i="2"/>
  <c r="D10" i="2"/>
  <c r="C14" i="2" l="1"/>
  <c r="F11" i="2"/>
  <c r="D11" i="2"/>
  <c r="C17" i="2"/>
  <c r="C19" i="2" l="1"/>
  <c r="D12" i="2"/>
  <c r="F12" i="2"/>
  <c r="G12" i="2" s="1"/>
  <c r="G11" i="2"/>
  <c r="C16" i="2"/>
  <c r="C18" i="2" l="1"/>
  <c r="F13" i="2"/>
  <c r="D13" i="2"/>
  <c r="C21" i="2"/>
  <c r="F14" i="2" l="1"/>
  <c r="G14" i="2" s="1"/>
  <c r="D14" i="2"/>
  <c r="C23" i="2"/>
  <c r="G13" i="2"/>
  <c r="C20" i="2"/>
  <c r="C22" i="2" l="1"/>
  <c r="C25" i="2"/>
  <c r="F15" i="2"/>
  <c r="D15" i="2"/>
  <c r="F16" i="2" l="1"/>
  <c r="G16" i="2" s="1"/>
  <c r="D16" i="2"/>
  <c r="G15" i="2"/>
  <c r="C27" i="2"/>
  <c r="C24" i="2"/>
  <c r="C26" i="2" l="1"/>
  <c r="C29" i="2"/>
  <c r="F17" i="2"/>
  <c r="D17" i="2"/>
  <c r="F18" i="2" l="1"/>
  <c r="G18" i="2" s="1"/>
  <c r="D18" i="2"/>
  <c r="G17" i="2"/>
  <c r="C31" i="2"/>
  <c r="C28" i="2"/>
  <c r="C30" i="2" l="1"/>
  <c r="C33" i="2"/>
  <c r="F19" i="2"/>
  <c r="G19" i="2" s="1"/>
  <c r="D19" i="2"/>
  <c r="F20" i="2" l="1"/>
  <c r="G20" i="2" s="1"/>
  <c r="D20" i="2"/>
  <c r="C35" i="2"/>
  <c r="C32" i="2"/>
  <c r="C34" i="2" l="1"/>
  <c r="C37" i="2"/>
  <c r="F21" i="2"/>
  <c r="G21" i="2" s="1"/>
  <c r="D21" i="2"/>
  <c r="F22" i="2" l="1"/>
  <c r="G22" i="2" s="1"/>
  <c r="D22" i="2"/>
  <c r="C39" i="2"/>
  <c r="C36" i="2"/>
  <c r="F23" i="2" l="1"/>
  <c r="G23" i="2" s="1"/>
  <c r="D23" i="2"/>
  <c r="C38" i="2"/>
  <c r="C41" i="2"/>
  <c r="C43" i="2" l="1"/>
  <c r="C40" i="2"/>
  <c r="F24" i="2"/>
  <c r="G24" i="2" s="1"/>
  <c r="D24" i="2"/>
  <c r="F25" i="2" l="1"/>
  <c r="G25" i="2" s="1"/>
  <c r="D25" i="2"/>
  <c r="C45" i="2"/>
  <c r="C47" i="2"/>
  <c r="C42" i="2"/>
  <c r="C44" i="2" l="1"/>
  <c r="D26" i="2"/>
  <c r="F26" i="2"/>
  <c r="G26" i="2" s="1"/>
  <c r="C46" i="2" l="1"/>
  <c r="C48" i="2"/>
  <c r="F27" i="2"/>
  <c r="G27" i="2" s="1"/>
  <c r="D27" i="2"/>
  <c r="F28" i="2" l="1"/>
  <c r="G28" i="2" s="1"/>
  <c r="D28" i="2"/>
  <c r="F29" i="2" l="1"/>
  <c r="G29" i="2" s="1"/>
  <c r="D29" i="2"/>
  <c r="F30" i="2" l="1"/>
  <c r="G30" i="2" s="1"/>
  <c r="D30" i="2"/>
  <c r="F31" i="2" l="1"/>
  <c r="G31" i="2" s="1"/>
  <c r="D31" i="2"/>
  <c r="F32" i="2" l="1"/>
  <c r="G32" i="2" s="1"/>
  <c r="D32" i="2"/>
  <c r="F33" i="2" l="1"/>
  <c r="G33" i="2" s="1"/>
  <c r="D33" i="2"/>
  <c r="F34" i="2" l="1"/>
  <c r="G34" i="2" s="1"/>
  <c r="D34" i="2"/>
  <c r="F35" i="2" l="1"/>
  <c r="G35" i="2" s="1"/>
  <c r="D35" i="2"/>
  <c r="D36" i="2" l="1"/>
  <c r="F36" i="2"/>
  <c r="G36" i="2" s="1"/>
  <c r="F37" i="2" l="1"/>
  <c r="G37" i="2" s="1"/>
  <c r="D37" i="2"/>
  <c r="F38" i="2" l="1"/>
  <c r="G38" i="2" s="1"/>
  <c r="D38" i="2"/>
  <c r="F39" i="2" l="1"/>
  <c r="G39" i="2" s="1"/>
  <c r="D39" i="2"/>
  <c r="D40" i="2" l="1"/>
  <c r="F40" i="2"/>
  <c r="G40" i="2" s="1"/>
  <c r="F41" i="2" l="1"/>
  <c r="G41" i="2" s="1"/>
  <c r="D41" i="2"/>
  <c r="F42" i="2" l="1"/>
  <c r="G42" i="2" s="1"/>
  <c r="D42" i="2"/>
  <c r="D43" i="2" l="1"/>
  <c r="F43" i="2"/>
  <c r="G43" i="2" s="1"/>
  <c r="F44" i="2" l="1"/>
  <c r="G44" i="2" s="1"/>
  <c r="D44" i="2"/>
  <c r="F45" i="2" s="1"/>
  <c r="G45" i="2" l="1"/>
  <c r="D45" i="2"/>
  <c r="F46" i="2" s="1"/>
  <c r="G46" i="2" s="1"/>
  <c r="D46" i="2" l="1"/>
  <c r="F47" i="2" s="1"/>
  <c r="G47" i="2" l="1"/>
  <c r="D47" i="2"/>
  <c r="F48" i="2" s="1"/>
  <c r="F49" i="2" s="1"/>
  <c r="F53" i="2" s="1"/>
  <c r="E48" i="2" l="1"/>
  <c r="E49" i="2" s="1"/>
  <c r="G48" i="2"/>
  <c r="G49" i="2" s="1"/>
  <c r="D48" i="2" l="1"/>
</calcChain>
</file>

<file path=xl/sharedStrings.xml><?xml version="1.0" encoding="utf-8"?>
<sst xmlns="http://schemas.openxmlformats.org/spreadsheetml/2006/main" count="60" uniqueCount="31">
  <si>
    <t>償還予定表</t>
    <rPh sb="0" eb="2">
      <t>ショウカン</t>
    </rPh>
    <rPh sb="2" eb="4">
      <t>ヨテイ</t>
    </rPh>
    <rPh sb="4" eb="5">
      <t>ヒョウ</t>
    </rPh>
    <phoneticPr fontId="0"/>
  </si>
  <si>
    <t>説明　： 臨時財政対策債</t>
    <rPh sb="0" eb="2">
      <t>セツメイ</t>
    </rPh>
    <rPh sb="5" eb="7">
      <t>リンジ</t>
    </rPh>
    <rPh sb="7" eb="9">
      <t>ザイセイ</t>
    </rPh>
    <rPh sb="9" eb="11">
      <t>タイサク</t>
    </rPh>
    <rPh sb="11" eb="12">
      <t>サイ</t>
    </rPh>
    <phoneticPr fontId="0"/>
  </si>
  <si>
    <t>償還方法　：　年6%元金定率</t>
    <rPh sb="0" eb="2">
      <t>ショウカン</t>
    </rPh>
    <rPh sb="2" eb="4">
      <t>ホウホウ</t>
    </rPh>
    <rPh sb="7" eb="8">
      <t>ネン</t>
    </rPh>
    <rPh sb="10" eb="12">
      <t>ガンキン</t>
    </rPh>
    <rPh sb="12" eb="14">
      <t>テイリツ</t>
    </rPh>
    <phoneticPr fontId="0"/>
  </si>
  <si>
    <t>据置期数　：　6</t>
    <rPh sb="0" eb="2">
      <t>スエオキ</t>
    </rPh>
    <rPh sb="2" eb="3">
      <t>キ</t>
    </rPh>
    <rPh sb="3" eb="4">
      <t>スウ</t>
    </rPh>
    <phoneticPr fontId="0"/>
  </si>
  <si>
    <t>償還期数　： 40</t>
    <rPh sb="0" eb="2">
      <t>ショウカン</t>
    </rPh>
    <rPh sb="2" eb="4">
      <t>キスウ</t>
    </rPh>
    <phoneticPr fontId="0"/>
  </si>
  <si>
    <t>年・半年賦</t>
    <rPh sb="0" eb="1">
      <t>ネン</t>
    </rPh>
    <rPh sb="2" eb="3">
      <t>ハン</t>
    </rPh>
    <rPh sb="3" eb="4">
      <t>ネン</t>
    </rPh>
    <rPh sb="4" eb="5">
      <t>フ</t>
    </rPh>
    <phoneticPr fontId="0"/>
  </si>
  <si>
    <t>発行日</t>
    <rPh sb="0" eb="3">
      <t>ハッコウビ</t>
    </rPh>
    <phoneticPr fontId="0"/>
  </si>
  <si>
    <t>借入額</t>
    <rPh sb="0" eb="3">
      <t>カリイレガク</t>
    </rPh>
    <phoneticPr fontId="0"/>
  </si>
  <si>
    <t>半年賦</t>
    <rPh sb="0" eb="1">
      <t>ハン</t>
    </rPh>
    <rPh sb="1" eb="2">
      <t>ネン</t>
    </rPh>
    <rPh sb="2" eb="3">
      <t>フ</t>
    </rPh>
    <phoneticPr fontId="0"/>
  </si>
  <si>
    <t>　　　　　年度</t>
  </si>
  <si>
    <t>　支払日</t>
  </si>
  <si>
    <t>　　　未償還元金</t>
  </si>
  <si>
    <t>　　　　償還元金</t>
  </si>
  <si>
    <t>　　償還利子</t>
  </si>
  <si>
    <t>　　　　合　　　　計</t>
  </si>
  <si>
    <t>合計</t>
    <rPh sb="0" eb="2">
      <t>ゴウケイ</t>
    </rPh>
    <phoneticPr fontId="3"/>
  </si>
  <si>
    <t>引受手数料</t>
    <rPh sb="0" eb="2">
      <t>ヒキウケ</t>
    </rPh>
    <rPh sb="2" eb="5">
      <t>テスウリョウ</t>
    </rPh>
    <phoneticPr fontId="3"/>
  </si>
  <si>
    <t>受託手数料</t>
    <rPh sb="0" eb="2">
      <t>ジュタク</t>
    </rPh>
    <rPh sb="2" eb="5">
      <t>テスウリョウ</t>
    </rPh>
    <phoneticPr fontId="3"/>
  </si>
  <si>
    <t>新規記録手数料</t>
    <rPh sb="0" eb="2">
      <t>シンキ</t>
    </rPh>
    <rPh sb="2" eb="4">
      <t>キロク</t>
    </rPh>
    <rPh sb="4" eb="7">
      <t>テスウリョウ</t>
    </rPh>
    <phoneticPr fontId="3"/>
  </si>
  <si>
    <t>当初費用</t>
    <rPh sb="0" eb="2">
      <t>トウショ</t>
    </rPh>
    <rPh sb="2" eb="4">
      <t>ヒヨウ</t>
    </rPh>
    <phoneticPr fontId="3"/>
  </si>
  <si>
    <t>元金支払手数料</t>
    <rPh sb="0" eb="2">
      <t>ガンキン</t>
    </rPh>
    <rPh sb="2" eb="4">
      <t>シハラ</t>
    </rPh>
    <rPh sb="4" eb="7">
      <t>テスウリョウ</t>
    </rPh>
    <phoneticPr fontId="3"/>
  </si>
  <si>
    <t>利金支払手数料</t>
    <rPh sb="0" eb="2">
      <t>リキン</t>
    </rPh>
    <rPh sb="2" eb="4">
      <t>シハラ</t>
    </rPh>
    <rPh sb="4" eb="7">
      <t>テスウリョウ</t>
    </rPh>
    <phoneticPr fontId="3"/>
  </si>
  <si>
    <t>期中経費</t>
    <rPh sb="0" eb="2">
      <t>キチュウ</t>
    </rPh>
    <rPh sb="2" eb="4">
      <t>ケイヒ</t>
    </rPh>
    <phoneticPr fontId="3"/>
  </si>
  <si>
    <t>平均年限</t>
    <rPh sb="0" eb="2">
      <t>ヘイキン</t>
    </rPh>
    <rPh sb="2" eb="4">
      <t>ネンゲン</t>
    </rPh>
    <phoneticPr fontId="3"/>
  </si>
  <si>
    <t>手数料総額</t>
    <rPh sb="0" eb="3">
      <t>テスウリョウ</t>
    </rPh>
    <rPh sb="3" eb="5">
      <t>ソウガク</t>
    </rPh>
    <phoneticPr fontId="3"/>
  </si>
  <si>
    <t>発行額</t>
    <rPh sb="0" eb="3">
      <t>ハッコウガク</t>
    </rPh>
    <phoneticPr fontId="3"/>
  </si>
  <si>
    <t>（金融機関名を記入）</t>
    <rPh sb="1" eb="3">
      <t>キンユウ</t>
    </rPh>
    <rPh sb="3" eb="6">
      <t>キカンメイ</t>
    </rPh>
    <rPh sb="7" eb="9">
      <t>キニュウ</t>
    </rPh>
    <phoneticPr fontId="3"/>
  </si>
  <si>
    <t>黄色のセルに入力してください</t>
    <rPh sb="0" eb="2">
      <t>キイロ</t>
    </rPh>
    <rPh sb="6" eb="8">
      <t>ニュウリョク</t>
    </rPh>
    <phoneticPr fontId="3"/>
  </si>
  <si>
    <t>①</t>
    <phoneticPr fontId="3"/>
  </si>
  <si>
    <t>②</t>
    <phoneticPr fontId="3"/>
  </si>
  <si>
    <t>←発行利率を記入</t>
    <rPh sb="1" eb="3">
      <t>ハッコウ</t>
    </rPh>
    <rPh sb="3" eb="5">
      <t>リリツ</t>
    </rPh>
    <rPh sb="6" eb="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</si>
</sst>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0%"/>
    <numFmt numFmtId="178" formatCode="0.0000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Fill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quotePrefix="1" applyFill="1" applyBorder="1"/>
    <xf numFmtId="0" fontId="0" fillId="0" borderId="4" xfId="0" applyBorder="1"/>
    <xf numFmtId="0" fontId="0" fillId="0" borderId="5" xfId="0" applyFill="1" applyBorder="1"/>
    <xf numFmtId="57" fontId="0" fillId="0" borderId="0" xfId="0" applyNumberFormat="1"/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1" fontId="0" fillId="0" borderId="5" xfId="0" applyNumberFormat="1" applyBorder="1" applyAlignment="1">
      <alignment horizontal="center"/>
    </xf>
    <xf numFmtId="176" fontId="0" fillId="0" borderId="5" xfId="0" applyNumberFormat="1" applyFont="1" applyBorder="1"/>
    <xf numFmtId="177" fontId="4" fillId="2" borderId="5" xfId="0" applyNumberFormat="1" applyFont="1" applyFill="1" applyBorder="1"/>
    <xf numFmtId="38" fontId="4" fillId="0" borderId="0" xfId="1" applyFont="1"/>
    <xf numFmtId="0" fontId="0" fillId="0" borderId="0" xfId="0" applyFill="1"/>
    <xf numFmtId="0" fontId="0" fillId="0" borderId="5" xfId="0" applyBorder="1"/>
    <xf numFmtId="0" fontId="4" fillId="0" borderId="5" xfId="0" applyFont="1" applyFill="1" applyBorder="1"/>
    <xf numFmtId="0" fontId="4" fillId="0" borderId="5" xfId="0" applyFont="1" applyBorder="1"/>
    <xf numFmtId="31" fontId="0" fillId="0" borderId="6" xfId="0" applyNumberFormat="1" applyBorder="1"/>
    <xf numFmtId="176" fontId="0" fillId="0" borderId="6" xfId="0" applyNumberFormat="1" applyBorder="1"/>
    <xf numFmtId="176" fontId="0" fillId="0" borderId="6" xfId="0" applyNumberFormat="1" applyFill="1" applyBorder="1"/>
    <xf numFmtId="176" fontId="4" fillId="0" borderId="6" xfId="0" applyNumberFormat="1" applyFont="1" applyFill="1" applyBorder="1"/>
    <xf numFmtId="31" fontId="0" fillId="0" borderId="4" xfId="0" applyNumberFormat="1" applyBorder="1"/>
    <xf numFmtId="176" fontId="0" fillId="0" borderId="4" xfId="0" applyNumberFormat="1" applyBorder="1"/>
    <xf numFmtId="176" fontId="0" fillId="0" borderId="4" xfId="0" applyNumberFormat="1" applyFill="1" applyBorder="1"/>
    <xf numFmtId="176" fontId="4" fillId="0" borderId="4" xfId="0" applyNumberFormat="1" applyFont="1" applyFill="1" applyBorder="1"/>
    <xf numFmtId="0" fontId="0" fillId="0" borderId="7" xfId="0" applyBorder="1"/>
    <xf numFmtId="31" fontId="0" fillId="0" borderId="7" xfId="0" applyNumberFormat="1" applyBorder="1"/>
    <xf numFmtId="176" fontId="0" fillId="0" borderId="7" xfId="0" applyNumberFormat="1" applyBorder="1"/>
    <xf numFmtId="176" fontId="0" fillId="0" borderId="7" xfId="0" applyNumberFormat="1" applyFill="1" applyBorder="1"/>
    <xf numFmtId="176" fontId="4" fillId="0" borderId="7" xfId="0" applyNumberFormat="1" applyFont="1" applyFill="1" applyBorder="1"/>
    <xf numFmtId="56" fontId="0" fillId="0" borderId="0" xfId="0" applyNumberFormat="1"/>
    <xf numFmtId="0" fontId="0" fillId="0" borderId="11" xfId="0" applyBorder="1"/>
    <xf numFmtId="31" fontId="0" fillId="0" borderId="11" xfId="0" applyNumberFormat="1" applyBorder="1"/>
    <xf numFmtId="176" fontId="0" fillId="0" borderId="11" xfId="0" applyNumberFormat="1" applyBorder="1"/>
    <xf numFmtId="176" fontId="4" fillId="0" borderId="11" xfId="0" applyNumberFormat="1" applyFont="1" applyFill="1" applyBorder="1"/>
    <xf numFmtId="176" fontId="4" fillId="0" borderId="5" xfId="0" applyNumberFormat="1" applyFont="1" applyFill="1" applyBorder="1"/>
    <xf numFmtId="38" fontId="4" fillId="0" borderId="0" xfId="0" applyNumberFormat="1" applyFont="1" applyFill="1"/>
    <xf numFmtId="178" fontId="4" fillId="0" borderId="0" xfId="0" applyNumberFormat="1" applyFont="1" applyFill="1"/>
    <xf numFmtId="176" fontId="4" fillId="0" borderId="0" xfId="0" applyNumberFormat="1" applyFont="1" applyFill="1"/>
    <xf numFmtId="38" fontId="4" fillId="0" borderId="0" xfId="0" applyNumberFormat="1" applyFont="1"/>
    <xf numFmtId="0" fontId="5" fillId="0" borderId="0" xfId="0" applyFont="1" applyFill="1"/>
    <xf numFmtId="0" fontId="6" fillId="0" borderId="0" xfId="0" applyFont="1" applyFill="1"/>
    <xf numFmtId="176" fontId="6" fillId="0" borderId="0" xfId="0" applyNumberFormat="1" applyFont="1" applyFill="1"/>
    <xf numFmtId="38" fontId="4" fillId="2" borderId="0" xfId="1" applyFont="1" applyFill="1"/>
    <xf numFmtId="0" fontId="0" fillId="0" borderId="0" xfId="0" applyFont="1" applyAlignment="1">
      <alignment horizontal="right" vertical="center"/>
    </xf>
    <xf numFmtId="0" fontId="0" fillId="0" borderId="0" xfId="0" applyAlignment="1">
      <alignment shrinkToFit="1"/>
    </xf>
    <xf numFmtId="0" fontId="7" fillId="0" borderId="0" xfId="0" applyFont="1" applyFill="1"/>
    <xf numFmtId="0" fontId="0" fillId="0" borderId="5" xfId="0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76" fontId="4" fillId="0" borderId="9" xfId="0" applyNumberFormat="1" applyFont="1" applyBorder="1"/>
    <xf numFmtId="176" fontId="4" fillId="0" borderId="8" xfId="0" applyNumberFormat="1" applyFont="1" applyBorder="1"/>
    <xf numFmtId="176" fontId="4" fillId="0" borderId="12" xfId="0" applyNumberFormat="1" applyFont="1" applyBorder="1"/>
    <xf numFmtId="176" fontId="4" fillId="0" borderId="10" xfId="0" applyNumberFormat="1" applyFont="1" applyBorder="1"/>
    <xf numFmtId="0" fontId="0" fillId="0" borderId="6" xfId="0" applyBorder="1" applyAlignment="1">
      <alignment horizontal="right"/>
    </xf>
    <xf numFmtId="176" fontId="0" fillId="0" borderId="11" xfId="0" applyNumberForma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531769</xdr:colOff>
      <xdr:row>0</xdr:row>
      <xdr:rowOff>33618</xdr:rowOff>
    </xdr:from>
    <xdr:to>
      <xdr:col>6</xdr:col>
      <xdr:colOff>1143000</xdr:colOff>
      <xdr:row>0</xdr:row>
      <xdr:rowOff>257735</xdr:rowOff>
    </xdr:to>
    <xdr:sp macro="" textlink="">
      <xdr:nvSpPr>
        <xdr:cNvPr id="2" name="テキスト ボックス 1"/>
        <xdr:cNvSpPr txBox="1"/>
      </xdr:nvSpPr>
      <xdr:spPr>
        <a:xfrm>
          <a:off x="7346474" y="33618"/>
          <a:ext cx="611231" cy="2241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</a:t>
          </a:r>
          <a:r>
            <a:rPr kumimoji="1" lang="ja-JP" altLang="en-US" sz="1100" baseline="0"/>
            <a:t>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531769</xdr:colOff>
      <xdr:row>0</xdr:row>
      <xdr:rowOff>33618</xdr:rowOff>
    </xdr:from>
    <xdr:to>
      <xdr:col>6</xdr:col>
      <xdr:colOff>1143000</xdr:colOff>
      <xdr:row>0</xdr:row>
      <xdr:rowOff>257735</xdr:rowOff>
    </xdr:to>
    <xdr:sp macro="" textlink="">
      <xdr:nvSpPr>
        <xdr:cNvPr id="2" name="テキスト ボックス 1"/>
        <xdr:cNvSpPr txBox="1"/>
      </xdr:nvSpPr>
      <xdr:spPr>
        <a:xfrm>
          <a:off x="7342144" y="33618"/>
          <a:ext cx="611231" cy="2241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</a:t>
          </a:r>
          <a:r>
            <a:rPr kumimoji="1" lang="ja-JP" altLang="en-US" sz="1100" baseline="0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tabSelected="1" view="pageBreakPreview" topLeftCell="A34" zoomScaleNormal="100" zoomScaleSheetLayoutView="100" workbookViewId="0">
      <selection activeCell="N46" sqref="N46"/>
    </sheetView>
  </sheetViews>
  <sheetFormatPr defaultRowHeight="13.5"/>
  <cols>
    <col min="1" max="1" width="1.375" customWidth="1"/>
    <col min="2" max="2" width="11.75" customWidth="1"/>
    <col min="3" max="3" width="17.25" customWidth="1"/>
    <col min="4" max="4" width="17" customWidth="1"/>
    <col min="5" max="5" width="24.75" style="15" customWidth="1"/>
    <col min="6" max="6" width="17.25" style="1" customWidth="1"/>
    <col min="7" max="7" width="18.125" style="2" customWidth="1"/>
    <col min="8" max="8" width="2.125" customWidth="1"/>
    <col min="9" max="9" width="9" hidden="1" customWidth="1"/>
    <col min="10" max="10" width="11.5" hidden="1" customWidth="1"/>
    <col min="11" max="11" width="13.5" hidden="1" customWidth="1"/>
    <col min="12" max="12" width="9" customWidth="1"/>
    <col min="19" max="19" width="9.25" bestFit="1" customWidth="1"/>
  </cols>
  <sheetData>
    <row r="1" spans="2:19" ht="22.5" customHeight="1">
      <c r="G1" s="46" t="s">
        <v>28</v>
      </c>
    </row>
    <row r="2" spans="2:19" ht="30" customHeight="1">
      <c r="B2" s="53" t="s">
        <v>0</v>
      </c>
      <c r="C2" s="53"/>
      <c r="D2" s="53"/>
      <c r="E2" s="53"/>
      <c r="F2" s="53"/>
      <c r="G2" s="53"/>
    </row>
    <row r="3" spans="2:19" ht="18" customHeight="1">
      <c r="B3" s="3" t="s">
        <v>1</v>
      </c>
      <c r="C3" s="4"/>
      <c r="D3" s="4"/>
      <c r="E3" s="5"/>
      <c r="F3" s="42" t="s">
        <v>27</v>
      </c>
    </row>
    <row r="4" spans="2:19" ht="15.75" customHeight="1">
      <c r="B4" s="50" t="s">
        <v>2</v>
      </c>
      <c r="C4" s="51"/>
      <c r="D4" s="6" t="s">
        <v>3</v>
      </c>
      <c r="E4" s="7" t="s">
        <v>4</v>
      </c>
      <c r="J4" s="8"/>
    </row>
    <row r="5" spans="2:19" ht="15.75" customHeight="1">
      <c r="B5" s="9" t="s">
        <v>5</v>
      </c>
      <c r="C5" s="9" t="s">
        <v>6</v>
      </c>
      <c r="D5" s="9" t="s">
        <v>7</v>
      </c>
      <c r="E5" s="10" t="s">
        <v>26</v>
      </c>
    </row>
    <row r="6" spans="2:19" ht="14.25" customHeight="1">
      <c r="B6" s="9" t="s">
        <v>8</v>
      </c>
      <c r="C6" s="11">
        <f>DATE(I6,J6,K6)</f>
        <v>43980</v>
      </c>
      <c r="D6" s="12">
        <v>2000000000</v>
      </c>
      <c r="E6" s="13">
        <v>0</v>
      </c>
      <c r="F6" s="48" t="s">
        <v>30</v>
      </c>
      <c r="G6" s="14"/>
      <c r="I6">
        <v>2020</v>
      </c>
      <c r="J6">
        <v>5</v>
      </c>
      <c r="K6">
        <v>29</v>
      </c>
    </row>
    <row r="7" spans="2:19" ht="13.5" customHeight="1">
      <c r="J7" s="8"/>
    </row>
    <row r="8" spans="2:19" ht="17.100000000000001" customHeight="1">
      <c r="B8" s="9" t="s">
        <v>9</v>
      </c>
      <c r="C8" s="16" t="s">
        <v>10</v>
      </c>
      <c r="D8" s="16" t="s">
        <v>11</v>
      </c>
      <c r="E8" s="7" t="s">
        <v>12</v>
      </c>
      <c r="F8" s="17" t="s">
        <v>13</v>
      </c>
      <c r="G8" s="18" t="s">
        <v>14</v>
      </c>
    </row>
    <row r="9" spans="2:19" ht="17.100000000000001" customHeight="1">
      <c r="B9" s="58">
        <v>2</v>
      </c>
      <c r="C9" s="19">
        <f t="shared" ref="C9:C48" si="0">DATE(I9,J9,K9)</f>
        <v>44104</v>
      </c>
      <c r="D9" s="20">
        <f>D6</f>
        <v>2000000000</v>
      </c>
      <c r="E9" s="21"/>
      <c r="F9" s="22">
        <f>INT(D6*$E$6*(C9-C6)/365)</f>
        <v>0</v>
      </c>
      <c r="G9" s="54">
        <f t="shared" ref="G9:G48" si="1">+E9+F9</f>
        <v>0</v>
      </c>
      <c r="I9">
        <v>2020</v>
      </c>
      <c r="J9">
        <v>9</v>
      </c>
      <c r="K9">
        <v>30</v>
      </c>
    </row>
    <row r="10" spans="2:19" ht="17.100000000000001" customHeight="1">
      <c r="B10" s="6"/>
      <c r="C10" s="23">
        <f t="shared" si="0"/>
        <v>44286</v>
      </c>
      <c r="D10" s="24">
        <f t="shared" ref="D10:D45" si="2">D9-E10</f>
        <v>2000000000</v>
      </c>
      <c r="E10" s="25"/>
      <c r="F10" s="26">
        <f t="shared" ref="F10:F44" si="3">INT(D9*$E$6*1/2)</f>
        <v>0</v>
      </c>
      <c r="G10" s="57">
        <f t="shared" si="1"/>
        <v>0</v>
      </c>
      <c r="I10">
        <v>2021</v>
      </c>
      <c r="J10">
        <v>3</v>
      </c>
      <c r="K10">
        <v>31</v>
      </c>
    </row>
    <row r="11" spans="2:19" ht="17.100000000000001" customHeight="1">
      <c r="B11" s="27">
        <f>B9+1</f>
        <v>3</v>
      </c>
      <c r="C11" s="28">
        <f t="shared" si="0"/>
        <v>44469</v>
      </c>
      <c r="D11" s="29">
        <f t="shared" si="2"/>
        <v>2000000000</v>
      </c>
      <c r="E11" s="30"/>
      <c r="F11" s="31">
        <f t="shared" si="3"/>
        <v>0</v>
      </c>
      <c r="G11" s="55">
        <f t="shared" si="1"/>
        <v>0</v>
      </c>
      <c r="I11">
        <v>2021</v>
      </c>
      <c r="J11">
        <v>9</v>
      </c>
      <c r="K11">
        <v>30</v>
      </c>
    </row>
    <row r="12" spans="2:19" ht="17.100000000000001" customHeight="1">
      <c r="B12" s="6"/>
      <c r="C12" s="23">
        <f t="shared" si="0"/>
        <v>44651</v>
      </c>
      <c r="D12" s="24">
        <f t="shared" si="2"/>
        <v>2000000000</v>
      </c>
      <c r="E12" s="25"/>
      <c r="F12" s="26">
        <f t="shared" si="3"/>
        <v>0</v>
      </c>
      <c r="G12" s="57">
        <f t="shared" si="1"/>
        <v>0</v>
      </c>
      <c r="I12">
        <f>I11+1</f>
        <v>2022</v>
      </c>
      <c r="J12">
        <v>3</v>
      </c>
      <c r="K12">
        <v>31</v>
      </c>
    </row>
    <row r="13" spans="2:19" ht="17.100000000000001" customHeight="1">
      <c r="B13" s="27">
        <f>B11+1</f>
        <v>4</v>
      </c>
      <c r="C13" s="28">
        <f t="shared" si="0"/>
        <v>44834</v>
      </c>
      <c r="D13" s="29">
        <f t="shared" si="2"/>
        <v>2000000000</v>
      </c>
      <c r="E13" s="30"/>
      <c r="F13" s="31">
        <f>INT(D12*$E$6*1/2)</f>
        <v>0</v>
      </c>
      <c r="G13" s="55">
        <f>+E13+F13</f>
        <v>0</v>
      </c>
      <c r="I13">
        <f>I11+1</f>
        <v>2022</v>
      </c>
      <c r="J13">
        <v>9</v>
      </c>
      <c r="K13">
        <v>30</v>
      </c>
    </row>
    <row r="14" spans="2:19" ht="17.100000000000001" customHeight="1">
      <c r="B14" s="6"/>
      <c r="C14" s="23">
        <f t="shared" si="0"/>
        <v>45016</v>
      </c>
      <c r="D14" s="24">
        <f t="shared" si="2"/>
        <v>2000000000</v>
      </c>
      <c r="E14" s="25"/>
      <c r="F14" s="26">
        <f>INT(D13*$E$6*1/2)</f>
        <v>0</v>
      </c>
      <c r="G14" s="57">
        <f t="shared" si="1"/>
        <v>0</v>
      </c>
      <c r="I14">
        <f t="shared" ref="I14:I45" si="4">I12+1</f>
        <v>2023</v>
      </c>
      <c r="J14">
        <v>3</v>
      </c>
      <c r="K14">
        <v>31</v>
      </c>
    </row>
    <row r="15" spans="2:19" ht="17.100000000000001" customHeight="1">
      <c r="B15" s="27">
        <f>B13+1</f>
        <v>5</v>
      </c>
      <c r="C15" s="28">
        <f t="shared" si="0"/>
        <v>45199</v>
      </c>
      <c r="D15" s="29">
        <f t="shared" si="2"/>
        <v>1940000000</v>
      </c>
      <c r="E15" s="30">
        <f t="shared" ref="E15:E47" si="5">$D$6*0.06/2</f>
        <v>60000000</v>
      </c>
      <c r="F15" s="31">
        <f t="shared" si="3"/>
        <v>0</v>
      </c>
      <c r="G15" s="55">
        <f t="shared" si="1"/>
        <v>60000000</v>
      </c>
      <c r="I15">
        <f t="shared" si="4"/>
        <v>2023</v>
      </c>
      <c r="J15">
        <v>9</v>
      </c>
      <c r="K15">
        <v>30</v>
      </c>
    </row>
    <row r="16" spans="2:19" ht="17.100000000000001" customHeight="1">
      <c r="B16" s="6"/>
      <c r="C16" s="23">
        <f t="shared" si="0"/>
        <v>45382</v>
      </c>
      <c r="D16" s="24">
        <f t="shared" si="2"/>
        <v>1880000000</v>
      </c>
      <c r="E16" s="25">
        <f t="shared" si="5"/>
        <v>60000000</v>
      </c>
      <c r="F16" s="26">
        <f t="shared" si="3"/>
        <v>0</v>
      </c>
      <c r="G16" s="57">
        <f t="shared" si="1"/>
        <v>60000000</v>
      </c>
      <c r="I16">
        <f t="shared" si="4"/>
        <v>2024</v>
      </c>
      <c r="J16">
        <v>3</v>
      </c>
      <c r="K16">
        <v>31</v>
      </c>
      <c r="S16" s="32"/>
    </row>
    <row r="17" spans="2:19" ht="17.100000000000001" customHeight="1">
      <c r="B17" s="27">
        <f>B15+1</f>
        <v>6</v>
      </c>
      <c r="C17" s="28">
        <f t="shared" si="0"/>
        <v>45565</v>
      </c>
      <c r="D17" s="29">
        <f t="shared" si="2"/>
        <v>1820000000</v>
      </c>
      <c r="E17" s="30">
        <f t="shared" si="5"/>
        <v>60000000</v>
      </c>
      <c r="F17" s="31">
        <f t="shared" si="3"/>
        <v>0</v>
      </c>
      <c r="G17" s="55">
        <f t="shared" si="1"/>
        <v>60000000</v>
      </c>
      <c r="I17">
        <f t="shared" si="4"/>
        <v>2024</v>
      </c>
      <c r="J17">
        <v>9</v>
      </c>
      <c r="K17">
        <v>30</v>
      </c>
      <c r="S17" s="8"/>
    </row>
    <row r="18" spans="2:19" ht="17.100000000000001" customHeight="1">
      <c r="B18" s="6"/>
      <c r="C18" s="23">
        <f t="shared" si="0"/>
        <v>45747</v>
      </c>
      <c r="D18" s="24">
        <f t="shared" si="2"/>
        <v>1760000000</v>
      </c>
      <c r="E18" s="25">
        <f t="shared" si="5"/>
        <v>60000000</v>
      </c>
      <c r="F18" s="26">
        <f t="shared" si="3"/>
        <v>0</v>
      </c>
      <c r="G18" s="57">
        <f t="shared" si="1"/>
        <v>60000000</v>
      </c>
      <c r="I18">
        <f t="shared" si="4"/>
        <v>2025</v>
      </c>
      <c r="J18">
        <v>3</v>
      </c>
      <c r="K18">
        <v>31</v>
      </c>
    </row>
    <row r="19" spans="2:19" ht="17.100000000000001" customHeight="1">
      <c r="B19" s="27">
        <f>B17+1</f>
        <v>7</v>
      </c>
      <c r="C19" s="28">
        <f t="shared" si="0"/>
        <v>45930</v>
      </c>
      <c r="D19" s="29">
        <f t="shared" si="2"/>
        <v>1700000000</v>
      </c>
      <c r="E19" s="30">
        <f t="shared" si="5"/>
        <v>60000000</v>
      </c>
      <c r="F19" s="31">
        <f t="shared" si="3"/>
        <v>0</v>
      </c>
      <c r="G19" s="55">
        <f t="shared" si="1"/>
        <v>60000000</v>
      </c>
      <c r="I19">
        <f t="shared" si="4"/>
        <v>2025</v>
      </c>
      <c r="J19">
        <v>9</v>
      </c>
      <c r="K19">
        <v>30</v>
      </c>
    </row>
    <row r="20" spans="2:19" ht="17.100000000000001" customHeight="1">
      <c r="B20" s="6"/>
      <c r="C20" s="23">
        <f t="shared" si="0"/>
        <v>46112</v>
      </c>
      <c r="D20" s="24">
        <f t="shared" si="2"/>
        <v>1640000000</v>
      </c>
      <c r="E20" s="25">
        <f t="shared" si="5"/>
        <v>60000000</v>
      </c>
      <c r="F20" s="26">
        <f t="shared" si="3"/>
        <v>0</v>
      </c>
      <c r="G20" s="57">
        <f t="shared" si="1"/>
        <v>60000000</v>
      </c>
      <c r="I20">
        <f t="shared" si="4"/>
        <v>2026</v>
      </c>
      <c r="J20">
        <v>3</v>
      </c>
      <c r="K20">
        <v>31</v>
      </c>
    </row>
    <row r="21" spans="2:19" ht="17.100000000000001" customHeight="1">
      <c r="B21" s="27">
        <f>B19+1</f>
        <v>8</v>
      </c>
      <c r="C21" s="28">
        <f t="shared" si="0"/>
        <v>46295</v>
      </c>
      <c r="D21" s="29">
        <f t="shared" si="2"/>
        <v>1580000000</v>
      </c>
      <c r="E21" s="30">
        <f t="shared" si="5"/>
        <v>60000000</v>
      </c>
      <c r="F21" s="31">
        <f t="shared" si="3"/>
        <v>0</v>
      </c>
      <c r="G21" s="55">
        <f t="shared" si="1"/>
        <v>60000000</v>
      </c>
      <c r="I21">
        <f t="shared" si="4"/>
        <v>2026</v>
      </c>
      <c r="J21">
        <v>9</v>
      </c>
      <c r="K21">
        <v>30</v>
      </c>
    </row>
    <row r="22" spans="2:19" ht="17.100000000000001" customHeight="1">
      <c r="B22" s="6"/>
      <c r="C22" s="23">
        <f t="shared" si="0"/>
        <v>46477</v>
      </c>
      <c r="D22" s="24">
        <f t="shared" si="2"/>
        <v>1520000000</v>
      </c>
      <c r="E22" s="25">
        <f t="shared" si="5"/>
        <v>60000000</v>
      </c>
      <c r="F22" s="26">
        <f t="shared" si="3"/>
        <v>0</v>
      </c>
      <c r="G22" s="57">
        <f t="shared" si="1"/>
        <v>60000000</v>
      </c>
      <c r="I22">
        <f t="shared" si="4"/>
        <v>2027</v>
      </c>
      <c r="J22">
        <v>3</v>
      </c>
      <c r="K22">
        <v>31</v>
      </c>
    </row>
    <row r="23" spans="2:19" ht="17.100000000000001" customHeight="1">
      <c r="B23" s="27">
        <f>B21+1</f>
        <v>9</v>
      </c>
      <c r="C23" s="28">
        <f t="shared" si="0"/>
        <v>46660</v>
      </c>
      <c r="D23" s="29">
        <f t="shared" si="2"/>
        <v>1460000000</v>
      </c>
      <c r="E23" s="30">
        <f t="shared" si="5"/>
        <v>60000000</v>
      </c>
      <c r="F23" s="31">
        <f t="shared" si="3"/>
        <v>0</v>
      </c>
      <c r="G23" s="55">
        <f t="shared" si="1"/>
        <v>60000000</v>
      </c>
      <c r="I23">
        <f t="shared" si="4"/>
        <v>2027</v>
      </c>
      <c r="J23">
        <v>9</v>
      </c>
      <c r="K23">
        <v>30</v>
      </c>
    </row>
    <row r="24" spans="2:19" ht="17.100000000000001" customHeight="1">
      <c r="B24" s="6"/>
      <c r="C24" s="23">
        <f t="shared" si="0"/>
        <v>46843</v>
      </c>
      <c r="D24" s="24">
        <f t="shared" si="2"/>
        <v>1400000000</v>
      </c>
      <c r="E24" s="25">
        <f t="shared" si="5"/>
        <v>60000000</v>
      </c>
      <c r="F24" s="26">
        <f t="shared" si="3"/>
        <v>0</v>
      </c>
      <c r="G24" s="57">
        <f t="shared" si="1"/>
        <v>60000000</v>
      </c>
      <c r="I24">
        <f t="shared" si="4"/>
        <v>2028</v>
      </c>
      <c r="J24">
        <v>3</v>
      </c>
      <c r="K24">
        <v>31</v>
      </c>
    </row>
    <row r="25" spans="2:19" ht="17.100000000000001" customHeight="1">
      <c r="B25" s="27">
        <f>B23+1</f>
        <v>10</v>
      </c>
      <c r="C25" s="28">
        <f t="shared" si="0"/>
        <v>47026</v>
      </c>
      <c r="D25" s="29">
        <f t="shared" si="2"/>
        <v>1340000000</v>
      </c>
      <c r="E25" s="30">
        <f t="shared" si="5"/>
        <v>60000000</v>
      </c>
      <c r="F25" s="31">
        <f t="shared" si="3"/>
        <v>0</v>
      </c>
      <c r="G25" s="55">
        <f t="shared" si="1"/>
        <v>60000000</v>
      </c>
      <c r="I25">
        <f t="shared" si="4"/>
        <v>2028</v>
      </c>
      <c r="J25">
        <v>9</v>
      </c>
      <c r="K25">
        <v>30</v>
      </c>
    </row>
    <row r="26" spans="2:19" ht="17.100000000000001" customHeight="1">
      <c r="B26" s="6"/>
      <c r="C26" s="23">
        <f t="shared" si="0"/>
        <v>47208</v>
      </c>
      <c r="D26" s="24">
        <f t="shared" si="2"/>
        <v>1280000000</v>
      </c>
      <c r="E26" s="25">
        <f t="shared" si="5"/>
        <v>60000000</v>
      </c>
      <c r="F26" s="26">
        <f t="shared" si="3"/>
        <v>0</v>
      </c>
      <c r="G26" s="57">
        <f t="shared" si="1"/>
        <v>60000000</v>
      </c>
      <c r="I26">
        <f t="shared" si="4"/>
        <v>2029</v>
      </c>
      <c r="J26">
        <v>3</v>
      </c>
      <c r="K26">
        <v>31</v>
      </c>
    </row>
    <row r="27" spans="2:19" ht="17.100000000000001" customHeight="1">
      <c r="B27" s="27">
        <f>B25+1</f>
        <v>11</v>
      </c>
      <c r="C27" s="28">
        <f t="shared" si="0"/>
        <v>47391</v>
      </c>
      <c r="D27" s="29">
        <f t="shared" si="2"/>
        <v>1220000000</v>
      </c>
      <c r="E27" s="30">
        <f t="shared" si="5"/>
        <v>60000000</v>
      </c>
      <c r="F27" s="31">
        <f t="shared" si="3"/>
        <v>0</v>
      </c>
      <c r="G27" s="55">
        <f t="shared" si="1"/>
        <v>60000000</v>
      </c>
      <c r="I27">
        <f t="shared" si="4"/>
        <v>2029</v>
      </c>
      <c r="J27">
        <v>9</v>
      </c>
      <c r="K27">
        <v>30</v>
      </c>
    </row>
    <row r="28" spans="2:19" ht="17.100000000000001" customHeight="1">
      <c r="B28" s="6"/>
      <c r="C28" s="23">
        <f t="shared" si="0"/>
        <v>47573</v>
      </c>
      <c r="D28" s="24">
        <f t="shared" si="2"/>
        <v>1160000000</v>
      </c>
      <c r="E28" s="25">
        <f t="shared" si="5"/>
        <v>60000000</v>
      </c>
      <c r="F28" s="26">
        <f t="shared" si="3"/>
        <v>0</v>
      </c>
      <c r="G28" s="57">
        <f t="shared" si="1"/>
        <v>60000000</v>
      </c>
      <c r="I28">
        <f t="shared" si="4"/>
        <v>2030</v>
      </c>
      <c r="J28">
        <v>3</v>
      </c>
      <c r="K28">
        <v>31</v>
      </c>
    </row>
    <row r="29" spans="2:19" ht="17.100000000000001" customHeight="1">
      <c r="B29" s="27">
        <f>B27+1</f>
        <v>12</v>
      </c>
      <c r="C29" s="28">
        <f t="shared" si="0"/>
        <v>47756</v>
      </c>
      <c r="D29" s="29">
        <f t="shared" si="2"/>
        <v>1100000000</v>
      </c>
      <c r="E29" s="30">
        <f t="shared" si="5"/>
        <v>60000000</v>
      </c>
      <c r="F29" s="31">
        <f t="shared" si="3"/>
        <v>0</v>
      </c>
      <c r="G29" s="55">
        <f t="shared" si="1"/>
        <v>60000000</v>
      </c>
      <c r="I29">
        <f t="shared" si="4"/>
        <v>2030</v>
      </c>
      <c r="J29">
        <v>9</v>
      </c>
      <c r="K29">
        <v>30</v>
      </c>
    </row>
    <row r="30" spans="2:19" ht="17.100000000000001" customHeight="1">
      <c r="B30" s="6"/>
      <c r="C30" s="23">
        <f t="shared" si="0"/>
        <v>47938</v>
      </c>
      <c r="D30" s="24">
        <f t="shared" si="2"/>
        <v>1040000000</v>
      </c>
      <c r="E30" s="25">
        <f t="shared" si="5"/>
        <v>60000000</v>
      </c>
      <c r="F30" s="26">
        <f t="shared" si="3"/>
        <v>0</v>
      </c>
      <c r="G30" s="57">
        <f t="shared" si="1"/>
        <v>60000000</v>
      </c>
      <c r="I30">
        <f t="shared" si="4"/>
        <v>2031</v>
      </c>
      <c r="J30">
        <v>3</v>
      </c>
      <c r="K30">
        <v>31</v>
      </c>
    </row>
    <row r="31" spans="2:19" ht="17.100000000000001" customHeight="1">
      <c r="B31" s="27">
        <f>B29+1</f>
        <v>13</v>
      </c>
      <c r="C31" s="28">
        <f t="shared" si="0"/>
        <v>48121</v>
      </c>
      <c r="D31" s="29">
        <f t="shared" si="2"/>
        <v>980000000</v>
      </c>
      <c r="E31" s="30">
        <f t="shared" si="5"/>
        <v>60000000</v>
      </c>
      <c r="F31" s="31">
        <f t="shared" si="3"/>
        <v>0</v>
      </c>
      <c r="G31" s="55">
        <f t="shared" si="1"/>
        <v>60000000</v>
      </c>
      <c r="I31">
        <f t="shared" si="4"/>
        <v>2031</v>
      </c>
      <c r="J31">
        <v>9</v>
      </c>
      <c r="K31">
        <v>30</v>
      </c>
    </row>
    <row r="32" spans="2:19" ht="17.100000000000001" customHeight="1">
      <c r="B32" s="6"/>
      <c r="C32" s="23">
        <f t="shared" si="0"/>
        <v>48304</v>
      </c>
      <c r="D32" s="24">
        <f t="shared" si="2"/>
        <v>920000000</v>
      </c>
      <c r="E32" s="25">
        <f t="shared" si="5"/>
        <v>60000000</v>
      </c>
      <c r="F32" s="26">
        <f t="shared" si="3"/>
        <v>0</v>
      </c>
      <c r="G32" s="57">
        <f t="shared" si="1"/>
        <v>60000000</v>
      </c>
      <c r="I32">
        <f t="shared" si="4"/>
        <v>2032</v>
      </c>
      <c r="J32">
        <v>3</v>
      </c>
      <c r="K32">
        <v>31</v>
      </c>
    </row>
    <row r="33" spans="2:11" ht="17.100000000000001" customHeight="1">
      <c r="B33" s="27">
        <f>B31+1</f>
        <v>14</v>
      </c>
      <c r="C33" s="28">
        <f t="shared" si="0"/>
        <v>48487</v>
      </c>
      <c r="D33" s="29">
        <f t="shared" si="2"/>
        <v>860000000</v>
      </c>
      <c r="E33" s="30">
        <f t="shared" si="5"/>
        <v>60000000</v>
      </c>
      <c r="F33" s="31">
        <f t="shared" si="3"/>
        <v>0</v>
      </c>
      <c r="G33" s="55">
        <f t="shared" si="1"/>
        <v>60000000</v>
      </c>
      <c r="I33">
        <f t="shared" si="4"/>
        <v>2032</v>
      </c>
      <c r="J33">
        <v>9</v>
      </c>
      <c r="K33">
        <v>30</v>
      </c>
    </row>
    <row r="34" spans="2:11" ht="17.100000000000001" customHeight="1">
      <c r="B34" s="6"/>
      <c r="C34" s="23">
        <f t="shared" si="0"/>
        <v>48669</v>
      </c>
      <c r="D34" s="24">
        <f t="shared" si="2"/>
        <v>800000000</v>
      </c>
      <c r="E34" s="25">
        <f t="shared" si="5"/>
        <v>60000000</v>
      </c>
      <c r="F34" s="26">
        <f t="shared" si="3"/>
        <v>0</v>
      </c>
      <c r="G34" s="57">
        <f t="shared" si="1"/>
        <v>60000000</v>
      </c>
      <c r="I34">
        <f t="shared" si="4"/>
        <v>2033</v>
      </c>
      <c r="J34">
        <v>3</v>
      </c>
      <c r="K34">
        <v>31</v>
      </c>
    </row>
    <row r="35" spans="2:11" ht="17.100000000000001" customHeight="1">
      <c r="B35" s="27">
        <f>B33+1</f>
        <v>15</v>
      </c>
      <c r="C35" s="28">
        <f t="shared" si="0"/>
        <v>48852</v>
      </c>
      <c r="D35" s="29">
        <f t="shared" si="2"/>
        <v>740000000</v>
      </c>
      <c r="E35" s="30">
        <f t="shared" si="5"/>
        <v>60000000</v>
      </c>
      <c r="F35" s="31">
        <f t="shared" si="3"/>
        <v>0</v>
      </c>
      <c r="G35" s="55">
        <f t="shared" si="1"/>
        <v>60000000</v>
      </c>
      <c r="I35">
        <f t="shared" si="4"/>
        <v>2033</v>
      </c>
      <c r="J35">
        <v>9</v>
      </c>
      <c r="K35">
        <v>30</v>
      </c>
    </row>
    <row r="36" spans="2:11" ht="17.100000000000001" customHeight="1">
      <c r="B36" s="6"/>
      <c r="C36" s="23">
        <f t="shared" si="0"/>
        <v>49034</v>
      </c>
      <c r="D36" s="24">
        <f t="shared" si="2"/>
        <v>680000000</v>
      </c>
      <c r="E36" s="25">
        <f t="shared" si="5"/>
        <v>60000000</v>
      </c>
      <c r="F36" s="26">
        <f t="shared" si="3"/>
        <v>0</v>
      </c>
      <c r="G36" s="57">
        <f t="shared" si="1"/>
        <v>60000000</v>
      </c>
      <c r="I36">
        <f t="shared" si="4"/>
        <v>2034</v>
      </c>
      <c r="J36">
        <v>3</v>
      </c>
      <c r="K36">
        <v>31</v>
      </c>
    </row>
    <row r="37" spans="2:11" ht="17.100000000000001" customHeight="1">
      <c r="B37" s="27">
        <f>B35+1</f>
        <v>16</v>
      </c>
      <c r="C37" s="28">
        <f t="shared" si="0"/>
        <v>49217</v>
      </c>
      <c r="D37" s="29">
        <f t="shared" si="2"/>
        <v>620000000</v>
      </c>
      <c r="E37" s="30">
        <f t="shared" si="5"/>
        <v>60000000</v>
      </c>
      <c r="F37" s="31">
        <f t="shared" si="3"/>
        <v>0</v>
      </c>
      <c r="G37" s="55">
        <f t="shared" si="1"/>
        <v>60000000</v>
      </c>
      <c r="I37">
        <f t="shared" si="4"/>
        <v>2034</v>
      </c>
      <c r="J37">
        <v>9</v>
      </c>
      <c r="K37">
        <v>30</v>
      </c>
    </row>
    <row r="38" spans="2:11" ht="17.100000000000001" customHeight="1">
      <c r="B38" s="6"/>
      <c r="C38" s="23">
        <f t="shared" si="0"/>
        <v>49399</v>
      </c>
      <c r="D38" s="24">
        <f t="shared" si="2"/>
        <v>560000000</v>
      </c>
      <c r="E38" s="25">
        <f t="shared" si="5"/>
        <v>60000000</v>
      </c>
      <c r="F38" s="26">
        <f t="shared" si="3"/>
        <v>0</v>
      </c>
      <c r="G38" s="57">
        <f t="shared" si="1"/>
        <v>60000000</v>
      </c>
      <c r="I38">
        <f t="shared" si="4"/>
        <v>2035</v>
      </c>
      <c r="J38">
        <v>3</v>
      </c>
      <c r="K38">
        <v>31</v>
      </c>
    </row>
    <row r="39" spans="2:11" ht="17.100000000000001" customHeight="1">
      <c r="B39" s="27">
        <f>B37+1</f>
        <v>17</v>
      </c>
      <c r="C39" s="28">
        <f t="shared" si="0"/>
        <v>49582</v>
      </c>
      <c r="D39" s="29">
        <f t="shared" si="2"/>
        <v>500000000</v>
      </c>
      <c r="E39" s="30">
        <f t="shared" si="5"/>
        <v>60000000</v>
      </c>
      <c r="F39" s="31">
        <f t="shared" si="3"/>
        <v>0</v>
      </c>
      <c r="G39" s="55">
        <f t="shared" si="1"/>
        <v>60000000</v>
      </c>
      <c r="I39">
        <f t="shared" si="4"/>
        <v>2035</v>
      </c>
      <c r="J39">
        <v>9</v>
      </c>
      <c r="K39">
        <v>30</v>
      </c>
    </row>
    <row r="40" spans="2:11" ht="17.100000000000001" customHeight="1">
      <c r="B40" s="6"/>
      <c r="C40" s="23">
        <f t="shared" si="0"/>
        <v>49765</v>
      </c>
      <c r="D40" s="24">
        <f t="shared" si="2"/>
        <v>440000000</v>
      </c>
      <c r="E40" s="25">
        <f t="shared" si="5"/>
        <v>60000000</v>
      </c>
      <c r="F40" s="26">
        <f t="shared" si="3"/>
        <v>0</v>
      </c>
      <c r="G40" s="57">
        <f t="shared" si="1"/>
        <v>60000000</v>
      </c>
      <c r="I40">
        <f t="shared" si="4"/>
        <v>2036</v>
      </c>
      <c r="J40">
        <v>3</v>
      </c>
      <c r="K40">
        <v>31</v>
      </c>
    </row>
    <row r="41" spans="2:11" ht="17.100000000000001" customHeight="1">
      <c r="B41" s="27">
        <f>B39+1</f>
        <v>18</v>
      </c>
      <c r="C41" s="28">
        <f t="shared" si="0"/>
        <v>49948</v>
      </c>
      <c r="D41" s="29">
        <f t="shared" si="2"/>
        <v>380000000</v>
      </c>
      <c r="E41" s="30">
        <f t="shared" si="5"/>
        <v>60000000</v>
      </c>
      <c r="F41" s="31">
        <f t="shared" si="3"/>
        <v>0</v>
      </c>
      <c r="G41" s="55">
        <f t="shared" si="1"/>
        <v>60000000</v>
      </c>
      <c r="I41">
        <f t="shared" si="4"/>
        <v>2036</v>
      </c>
      <c r="J41">
        <v>9</v>
      </c>
      <c r="K41">
        <v>30</v>
      </c>
    </row>
    <row r="42" spans="2:11" ht="17.100000000000001" customHeight="1">
      <c r="B42" s="6"/>
      <c r="C42" s="23">
        <f t="shared" si="0"/>
        <v>50130</v>
      </c>
      <c r="D42" s="24">
        <f t="shared" si="2"/>
        <v>320000000</v>
      </c>
      <c r="E42" s="25">
        <f t="shared" si="5"/>
        <v>60000000</v>
      </c>
      <c r="F42" s="26">
        <f t="shared" si="3"/>
        <v>0</v>
      </c>
      <c r="G42" s="57">
        <f t="shared" si="1"/>
        <v>60000000</v>
      </c>
      <c r="I42">
        <f t="shared" si="4"/>
        <v>2037</v>
      </c>
      <c r="J42">
        <v>3</v>
      </c>
      <c r="K42">
        <v>31</v>
      </c>
    </row>
    <row r="43" spans="2:11" ht="17.100000000000001" customHeight="1">
      <c r="B43" s="27">
        <f>B41+1</f>
        <v>19</v>
      </c>
      <c r="C43" s="28">
        <f t="shared" si="0"/>
        <v>50313</v>
      </c>
      <c r="D43" s="29">
        <f t="shared" si="2"/>
        <v>260000000</v>
      </c>
      <c r="E43" s="30">
        <f t="shared" si="5"/>
        <v>60000000</v>
      </c>
      <c r="F43" s="31">
        <f t="shared" si="3"/>
        <v>0</v>
      </c>
      <c r="G43" s="55">
        <f t="shared" si="1"/>
        <v>60000000</v>
      </c>
      <c r="I43">
        <f t="shared" si="4"/>
        <v>2037</v>
      </c>
      <c r="J43">
        <v>9</v>
      </c>
      <c r="K43">
        <v>30</v>
      </c>
    </row>
    <row r="44" spans="2:11" ht="17.100000000000001" customHeight="1">
      <c r="B44" s="6"/>
      <c r="C44" s="23">
        <f t="shared" si="0"/>
        <v>50495</v>
      </c>
      <c r="D44" s="24">
        <f t="shared" si="2"/>
        <v>200000000</v>
      </c>
      <c r="E44" s="25">
        <f t="shared" si="5"/>
        <v>60000000</v>
      </c>
      <c r="F44" s="26">
        <f t="shared" si="3"/>
        <v>0</v>
      </c>
      <c r="G44" s="57">
        <f t="shared" si="1"/>
        <v>60000000</v>
      </c>
      <c r="I44">
        <f t="shared" si="4"/>
        <v>2038</v>
      </c>
      <c r="J44">
        <v>3</v>
      </c>
      <c r="K44">
        <v>31</v>
      </c>
    </row>
    <row r="45" spans="2:11" ht="17.100000000000001" customHeight="1">
      <c r="B45" s="27">
        <f>B43+1</f>
        <v>20</v>
      </c>
      <c r="C45" s="28">
        <f t="shared" si="0"/>
        <v>50678</v>
      </c>
      <c r="D45" s="29">
        <f t="shared" si="2"/>
        <v>140000000</v>
      </c>
      <c r="E45" s="30">
        <f t="shared" si="5"/>
        <v>60000000</v>
      </c>
      <c r="F45" s="31">
        <f>INT(D44*$E$6*1/2)</f>
        <v>0</v>
      </c>
      <c r="G45" s="55">
        <f t="shared" si="1"/>
        <v>60000000</v>
      </c>
      <c r="I45">
        <f t="shared" si="4"/>
        <v>2038</v>
      </c>
      <c r="J45">
        <v>9</v>
      </c>
      <c r="K45">
        <v>30</v>
      </c>
    </row>
    <row r="46" spans="2:11" ht="17.100000000000001" customHeight="1">
      <c r="B46" s="6"/>
      <c r="C46" s="23">
        <f t="shared" si="0"/>
        <v>50860</v>
      </c>
      <c r="D46" s="24">
        <f>D45-E46</f>
        <v>80000000</v>
      </c>
      <c r="E46" s="25">
        <f t="shared" si="5"/>
        <v>60000000</v>
      </c>
      <c r="F46" s="26">
        <f>INT(D45*$E$6*1/2)</f>
        <v>0</v>
      </c>
      <c r="G46" s="57">
        <f t="shared" si="1"/>
        <v>60000000</v>
      </c>
      <c r="I46">
        <f>I44+1</f>
        <v>2039</v>
      </c>
      <c r="J46">
        <v>3</v>
      </c>
      <c r="K46">
        <v>31</v>
      </c>
    </row>
    <row r="47" spans="2:11" ht="17.100000000000001" customHeight="1">
      <c r="B47" s="27">
        <f>B45+1</f>
        <v>21</v>
      </c>
      <c r="C47" s="28">
        <f t="shared" si="0"/>
        <v>51043</v>
      </c>
      <c r="D47" s="29">
        <f>D46-E47</f>
        <v>20000000</v>
      </c>
      <c r="E47" s="30">
        <f t="shared" si="5"/>
        <v>60000000</v>
      </c>
      <c r="F47" s="31">
        <f>INT(D46*$E$6*1/2)</f>
        <v>0</v>
      </c>
      <c r="G47" s="55">
        <f t="shared" si="1"/>
        <v>60000000</v>
      </c>
      <c r="I47">
        <f>I45+1</f>
        <v>2039</v>
      </c>
      <c r="J47">
        <v>9</v>
      </c>
      <c r="K47">
        <v>30</v>
      </c>
    </row>
    <row r="48" spans="2:11" ht="17.100000000000001" customHeight="1" thickBot="1">
      <c r="B48" s="33"/>
      <c r="C48" s="34">
        <f t="shared" si="0"/>
        <v>51226</v>
      </c>
      <c r="D48" s="35">
        <f>D47-E48</f>
        <v>0</v>
      </c>
      <c r="E48" s="59">
        <f>D47</f>
        <v>20000000</v>
      </c>
      <c r="F48" s="36">
        <f>INT(D47*$E$6*1/2)</f>
        <v>0</v>
      </c>
      <c r="G48" s="56">
        <f t="shared" si="1"/>
        <v>20000000</v>
      </c>
      <c r="I48">
        <f>I46+1</f>
        <v>2040</v>
      </c>
      <c r="J48">
        <v>3</v>
      </c>
      <c r="K48">
        <v>31</v>
      </c>
    </row>
    <row r="49" spans="2:11" ht="22.5" customHeight="1" thickTop="1">
      <c r="B49" s="52" t="s">
        <v>15</v>
      </c>
      <c r="C49" s="52"/>
      <c r="D49" s="52"/>
      <c r="E49" s="25">
        <f>SUM(E9:E48)</f>
        <v>2000000000</v>
      </c>
      <c r="F49" s="37">
        <f>SUM(F9:F48)</f>
        <v>0</v>
      </c>
      <c r="G49" s="37">
        <f>SUM(G9:G48)</f>
        <v>2000000000</v>
      </c>
    </row>
    <row r="51" spans="2:11">
      <c r="B51" t="s">
        <v>16</v>
      </c>
      <c r="C51" t="s">
        <v>17</v>
      </c>
      <c r="D51" t="s">
        <v>18</v>
      </c>
      <c r="J51" s="15"/>
    </row>
    <row r="52" spans="2:11">
      <c r="B52" s="45">
        <v>0</v>
      </c>
      <c r="C52" s="45">
        <v>0</v>
      </c>
      <c r="D52" s="45">
        <v>0</v>
      </c>
      <c r="E52" s="15" t="s">
        <v>19</v>
      </c>
      <c r="F52" s="38">
        <f>B52+C52+D52</f>
        <v>0</v>
      </c>
      <c r="K52" s="39"/>
    </row>
    <row r="53" spans="2:11">
      <c r="B53" s="47" t="s">
        <v>20</v>
      </c>
      <c r="C53" t="s">
        <v>21</v>
      </c>
      <c r="E53" s="15" t="s">
        <v>22</v>
      </c>
      <c r="F53" s="40">
        <f>B54+C54+F49</f>
        <v>0</v>
      </c>
    </row>
    <row r="54" spans="2:11">
      <c r="B54" s="45">
        <v>0</v>
      </c>
      <c r="C54" s="45">
        <v>0</v>
      </c>
      <c r="E54" s="15" t="s">
        <v>23</v>
      </c>
      <c r="F54" s="43">
        <v>11.425000000000001</v>
      </c>
    </row>
    <row r="55" spans="2:11">
      <c r="B55" t="s">
        <v>24</v>
      </c>
      <c r="E55" s="15" t="s">
        <v>25</v>
      </c>
      <c r="F55" s="44">
        <f>D6</f>
        <v>2000000000</v>
      </c>
      <c r="K55" s="39"/>
    </row>
    <row r="56" spans="2:11">
      <c r="B56" s="41">
        <f>B52+C52+D52+B54+C54</f>
        <v>0</v>
      </c>
    </row>
  </sheetData>
  <mergeCells count="3">
    <mergeCell ref="B4:C4"/>
    <mergeCell ref="B49:D49"/>
    <mergeCell ref="B2:G2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view="pageBreakPreview" topLeftCell="A28" zoomScaleNormal="100" zoomScaleSheetLayoutView="100" workbookViewId="0">
      <selection activeCell="B9" sqref="B9:B48"/>
    </sheetView>
  </sheetViews>
  <sheetFormatPr defaultRowHeight="13.5"/>
  <cols>
    <col min="1" max="1" width="1.375" customWidth="1"/>
    <col min="2" max="2" width="11.75" customWidth="1"/>
    <col min="3" max="3" width="17.25" customWidth="1"/>
    <col min="4" max="4" width="17" customWidth="1"/>
    <col min="5" max="5" width="24.75" style="15" customWidth="1"/>
    <col min="6" max="6" width="17.25" style="1" customWidth="1"/>
    <col min="7" max="7" width="18.125" style="2" customWidth="1"/>
    <col min="8" max="8" width="2.125" customWidth="1"/>
    <col min="9" max="9" width="9" hidden="1" customWidth="1"/>
    <col min="10" max="10" width="11.5" hidden="1" customWidth="1"/>
    <col min="11" max="11" width="13.5" hidden="1" customWidth="1"/>
    <col min="12" max="12" width="9" customWidth="1"/>
    <col min="19" max="19" width="9.25" bestFit="1" customWidth="1"/>
  </cols>
  <sheetData>
    <row r="1" spans="2:19" ht="22.5" customHeight="1">
      <c r="G1" s="46" t="s">
        <v>29</v>
      </c>
    </row>
    <row r="2" spans="2:19" ht="30" customHeight="1">
      <c r="B2" s="53" t="s">
        <v>0</v>
      </c>
      <c r="C2" s="53"/>
      <c r="D2" s="53"/>
      <c r="E2" s="53"/>
      <c r="F2" s="53"/>
      <c r="G2" s="53"/>
    </row>
    <row r="3" spans="2:19" ht="18" customHeight="1">
      <c r="B3" s="3" t="s">
        <v>1</v>
      </c>
      <c r="C3" s="4"/>
      <c r="D3" s="4"/>
      <c r="E3" s="5"/>
      <c r="F3" s="42" t="s">
        <v>27</v>
      </c>
    </row>
    <row r="4" spans="2:19" ht="15.75" customHeight="1">
      <c r="B4" s="50" t="s">
        <v>2</v>
      </c>
      <c r="C4" s="51"/>
      <c r="D4" s="6" t="s">
        <v>3</v>
      </c>
      <c r="E4" s="7" t="s">
        <v>4</v>
      </c>
      <c r="J4" s="8"/>
    </row>
    <row r="5" spans="2:19" ht="15.75" customHeight="1">
      <c r="B5" s="49" t="s">
        <v>5</v>
      </c>
      <c r="C5" s="49" t="s">
        <v>6</v>
      </c>
      <c r="D5" s="49" t="s">
        <v>7</v>
      </c>
      <c r="E5" s="10" t="s">
        <v>26</v>
      </c>
    </row>
    <row r="6" spans="2:19" ht="14.25" customHeight="1">
      <c r="B6" s="49" t="s">
        <v>8</v>
      </c>
      <c r="C6" s="11">
        <f>DATE(I6,J6,K6)</f>
        <v>43980</v>
      </c>
      <c r="D6" s="12">
        <v>2000000000</v>
      </c>
      <c r="E6" s="13">
        <v>0</v>
      </c>
      <c r="F6" s="48" t="s">
        <v>30</v>
      </c>
      <c r="G6" s="14"/>
      <c r="I6">
        <v>2020</v>
      </c>
      <c r="J6">
        <v>5</v>
      </c>
      <c r="K6">
        <v>29</v>
      </c>
    </row>
    <row r="7" spans="2:19" ht="13.5" customHeight="1">
      <c r="J7" s="8"/>
    </row>
    <row r="8" spans="2:19" ht="17.100000000000001" customHeight="1">
      <c r="B8" s="49" t="s">
        <v>9</v>
      </c>
      <c r="C8" s="16" t="s">
        <v>10</v>
      </c>
      <c r="D8" s="16" t="s">
        <v>11</v>
      </c>
      <c r="E8" s="7" t="s">
        <v>12</v>
      </c>
      <c r="F8" s="17" t="s">
        <v>13</v>
      </c>
      <c r="G8" s="18" t="s">
        <v>14</v>
      </c>
    </row>
    <row r="9" spans="2:19" ht="17.100000000000001" customHeight="1">
      <c r="B9" s="58">
        <v>2</v>
      </c>
      <c r="C9" s="19">
        <f t="shared" ref="C9:C48" si="0">DATE(I9,J9,K9)</f>
        <v>44104</v>
      </c>
      <c r="D9" s="20">
        <f>D6</f>
        <v>2000000000</v>
      </c>
      <c r="E9" s="21"/>
      <c r="F9" s="22">
        <f>INT(D6*$E$6*(C9-C6)/365)</f>
        <v>0</v>
      </c>
      <c r="G9" s="54">
        <f t="shared" ref="G9:G48" si="1">+E9+F9</f>
        <v>0</v>
      </c>
      <c r="I9">
        <v>2020</v>
      </c>
      <c r="J9">
        <v>9</v>
      </c>
      <c r="K9">
        <v>30</v>
      </c>
    </row>
    <row r="10" spans="2:19" ht="17.100000000000001" customHeight="1">
      <c r="B10" s="6"/>
      <c r="C10" s="23">
        <f t="shared" si="0"/>
        <v>44286</v>
      </c>
      <c r="D10" s="24">
        <f t="shared" ref="D10:D45" si="2">D9-E10</f>
        <v>2000000000</v>
      </c>
      <c r="E10" s="25"/>
      <c r="F10" s="26">
        <f t="shared" ref="F10:F44" si="3">INT(D9*$E$6*1/2)</f>
        <v>0</v>
      </c>
      <c r="G10" s="57">
        <f t="shared" si="1"/>
        <v>0</v>
      </c>
      <c r="I10">
        <v>2021</v>
      </c>
      <c r="J10">
        <v>3</v>
      </c>
      <c r="K10">
        <v>31</v>
      </c>
    </row>
    <row r="11" spans="2:19" ht="17.100000000000001" customHeight="1">
      <c r="B11" s="27">
        <f>B9+1</f>
        <v>3</v>
      </c>
      <c r="C11" s="28">
        <f t="shared" si="0"/>
        <v>44469</v>
      </c>
      <c r="D11" s="29">
        <f t="shared" si="2"/>
        <v>2000000000</v>
      </c>
      <c r="E11" s="30"/>
      <c r="F11" s="31">
        <f t="shared" si="3"/>
        <v>0</v>
      </c>
      <c r="G11" s="55">
        <f t="shared" si="1"/>
        <v>0</v>
      </c>
      <c r="I11">
        <v>2021</v>
      </c>
      <c r="J11">
        <v>9</v>
      </c>
      <c r="K11">
        <v>30</v>
      </c>
    </row>
    <row r="12" spans="2:19" ht="17.100000000000001" customHeight="1">
      <c r="B12" s="6"/>
      <c r="C12" s="23">
        <f t="shared" si="0"/>
        <v>44651</v>
      </c>
      <c r="D12" s="24">
        <f t="shared" si="2"/>
        <v>2000000000</v>
      </c>
      <c r="E12" s="25"/>
      <c r="F12" s="26">
        <f t="shared" si="3"/>
        <v>0</v>
      </c>
      <c r="G12" s="57">
        <f t="shared" si="1"/>
        <v>0</v>
      </c>
      <c r="I12">
        <f>I11+1</f>
        <v>2022</v>
      </c>
      <c r="J12">
        <v>3</v>
      </c>
      <c r="K12">
        <v>31</v>
      </c>
    </row>
    <row r="13" spans="2:19" ht="17.100000000000001" customHeight="1">
      <c r="B13" s="27">
        <f>B11+1</f>
        <v>4</v>
      </c>
      <c r="C13" s="28">
        <f t="shared" si="0"/>
        <v>44834</v>
      </c>
      <c r="D13" s="29">
        <f t="shared" si="2"/>
        <v>2000000000</v>
      </c>
      <c r="E13" s="30"/>
      <c r="F13" s="31">
        <f>INT(D12*$E$6*1/2)</f>
        <v>0</v>
      </c>
      <c r="G13" s="55">
        <f>+E13+F13</f>
        <v>0</v>
      </c>
      <c r="I13">
        <f>I11+1</f>
        <v>2022</v>
      </c>
      <c r="J13">
        <v>9</v>
      </c>
      <c r="K13">
        <v>30</v>
      </c>
    </row>
    <row r="14" spans="2:19" ht="17.100000000000001" customHeight="1">
      <c r="B14" s="6"/>
      <c r="C14" s="23">
        <f t="shared" si="0"/>
        <v>45016</v>
      </c>
      <c r="D14" s="24">
        <f t="shared" si="2"/>
        <v>2000000000</v>
      </c>
      <c r="E14" s="25"/>
      <c r="F14" s="26">
        <f>INT(D13*$E$6*1/2)</f>
        <v>0</v>
      </c>
      <c r="G14" s="57">
        <f t="shared" si="1"/>
        <v>0</v>
      </c>
      <c r="I14">
        <f t="shared" ref="I14:I45" si="4">I12+1</f>
        <v>2023</v>
      </c>
      <c r="J14">
        <v>3</v>
      </c>
      <c r="K14">
        <v>31</v>
      </c>
    </row>
    <row r="15" spans="2:19" ht="17.100000000000001" customHeight="1">
      <c r="B15" s="27">
        <f>B13+1</f>
        <v>5</v>
      </c>
      <c r="C15" s="28">
        <f t="shared" si="0"/>
        <v>45199</v>
      </c>
      <c r="D15" s="29">
        <f t="shared" si="2"/>
        <v>1940000000</v>
      </c>
      <c r="E15" s="30">
        <f t="shared" ref="E15:E47" si="5">$D$6*0.06/2</f>
        <v>60000000</v>
      </c>
      <c r="F15" s="31">
        <f t="shared" si="3"/>
        <v>0</v>
      </c>
      <c r="G15" s="55">
        <f t="shared" si="1"/>
        <v>60000000</v>
      </c>
      <c r="I15">
        <f t="shared" si="4"/>
        <v>2023</v>
      </c>
      <c r="J15">
        <v>9</v>
      </c>
      <c r="K15">
        <v>30</v>
      </c>
    </row>
    <row r="16" spans="2:19" ht="17.100000000000001" customHeight="1">
      <c r="B16" s="6"/>
      <c r="C16" s="23">
        <f t="shared" si="0"/>
        <v>45382</v>
      </c>
      <c r="D16" s="24">
        <f t="shared" si="2"/>
        <v>1880000000</v>
      </c>
      <c r="E16" s="25">
        <f t="shared" si="5"/>
        <v>60000000</v>
      </c>
      <c r="F16" s="26">
        <f t="shared" si="3"/>
        <v>0</v>
      </c>
      <c r="G16" s="57">
        <f t="shared" si="1"/>
        <v>60000000</v>
      </c>
      <c r="I16">
        <f t="shared" si="4"/>
        <v>2024</v>
      </c>
      <c r="J16">
        <v>3</v>
      </c>
      <c r="K16">
        <v>31</v>
      </c>
      <c r="S16" s="32"/>
    </row>
    <row r="17" spans="2:19" ht="17.100000000000001" customHeight="1">
      <c r="B17" s="27">
        <f>B15+1</f>
        <v>6</v>
      </c>
      <c r="C17" s="28">
        <f t="shared" si="0"/>
        <v>45565</v>
      </c>
      <c r="D17" s="29">
        <f t="shared" si="2"/>
        <v>1820000000</v>
      </c>
      <c r="E17" s="30">
        <f t="shared" si="5"/>
        <v>60000000</v>
      </c>
      <c r="F17" s="31">
        <f t="shared" si="3"/>
        <v>0</v>
      </c>
      <c r="G17" s="55">
        <f t="shared" si="1"/>
        <v>60000000</v>
      </c>
      <c r="I17">
        <f t="shared" si="4"/>
        <v>2024</v>
      </c>
      <c r="J17">
        <v>9</v>
      </c>
      <c r="K17">
        <v>30</v>
      </c>
      <c r="S17" s="8"/>
    </row>
    <row r="18" spans="2:19" ht="17.100000000000001" customHeight="1">
      <c r="B18" s="6"/>
      <c r="C18" s="23">
        <f t="shared" si="0"/>
        <v>45747</v>
      </c>
      <c r="D18" s="24">
        <f t="shared" si="2"/>
        <v>1760000000</v>
      </c>
      <c r="E18" s="25">
        <f t="shared" si="5"/>
        <v>60000000</v>
      </c>
      <c r="F18" s="26">
        <f t="shared" si="3"/>
        <v>0</v>
      </c>
      <c r="G18" s="57">
        <f t="shared" si="1"/>
        <v>60000000</v>
      </c>
      <c r="I18">
        <f t="shared" si="4"/>
        <v>2025</v>
      </c>
      <c r="J18">
        <v>3</v>
      </c>
      <c r="K18">
        <v>31</v>
      </c>
    </row>
    <row r="19" spans="2:19" ht="17.100000000000001" customHeight="1">
      <c r="B19" s="27">
        <f>B17+1</f>
        <v>7</v>
      </c>
      <c r="C19" s="28">
        <f t="shared" si="0"/>
        <v>45930</v>
      </c>
      <c r="D19" s="29">
        <f t="shared" si="2"/>
        <v>1700000000</v>
      </c>
      <c r="E19" s="30">
        <f t="shared" si="5"/>
        <v>60000000</v>
      </c>
      <c r="F19" s="31">
        <f t="shared" si="3"/>
        <v>0</v>
      </c>
      <c r="G19" s="55">
        <f t="shared" si="1"/>
        <v>60000000</v>
      </c>
      <c r="I19">
        <f t="shared" si="4"/>
        <v>2025</v>
      </c>
      <c r="J19">
        <v>9</v>
      </c>
      <c r="K19">
        <v>30</v>
      </c>
    </row>
    <row r="20" spans="2:19" ht="17.100000000000001" customHeight="1">
      <c r="B20" s="6"/>
      <c r="C20" s="23">
        <f t="shared" si="0"/>
        <v>46112</v>
      </c>
      <c r="D20" s="24">
        <f t="shared" si="2"/>
        <v>1640000000</v>
      </c>
      <c r="E20" s="25">
        <f t="shared" si="5"/>
        <v>60000000</v>
      </c>
      <c r="F20" s="26">
        <f t="shared" si="3"/>
        <v>0</v>
      </c>
      <c r="G20" s="57">
        <f t="shared" si="1"/>
        <v>60000000</v>
      </c>
      <c r="I20">
        <f t="shared" si="4"/>
        <v>2026</v>
      </c>
      <c r="J20">
        <v>3</v>
      </c>
      <c r="K20">
        <v>31</v>
      </c>
    </row>
    <row r="21" spans="2:19" ht="17.100000000000001" customHeight="1">
      <c r="B21" s="27">
        <f>B19+1</f>
        <v>8</v>
      </c>
      <c r="C21" s="28">
        <f t="shared" si="0"/>
        <v>46295</v>
      </c>
      <c r="D21" s="29">
        <f t="shared" si="2"/>
        <v>1580000000</v>
      </c>
      <c r="E21" s="30">
        <f t="shared" si="5"/>
        <v>60000000</v>
      </c>
      <c r="F21" s="31">
        <f t="shared" si="3"/>
        <v>0</v>
      </c>
      <c r="G21" s="55">
        <f t="shared" si="1"/>
        <v>60000000</v>
      </c>
      <c r="I21">
        <f t="shared" si="4"/>
        <v>2026</v>
      </c>
      <c r="J21">
        <v>9</v>
      </c>
      <c r="K21">
        <v>30</v>
      </c>
    </row>
    <row r="22" spans="2:19" ht="17.100000000000001" customHeight="1">
      <c r="B22" s="6"/>
      <c r="C22" s="23">
        <f t="shared" si="0"/>
        <v>46477</v>
      </c>
      <c r="D22" s="24">
        <f t="shared" si="2"/>
        <v>1520000000</v>
      </c>
      <c r="E22" s="25">
        <f t="shared" si="5"/>
        <v>60000000</v>
      </c>
      <c r="F22" s="26">
        <f t="shared" si="3"/>
        <v>0</v>
      </c>
      <c r="G22" s="57">
        <f t="shared" si="1"/>
        <v>60000000</v>
      </c>
      <c r="I22">
        <f t="shared" si="4"/>
        <v>2027</v>
      </c>
      <c r="J22">
        <v>3</v>
      </c>
      <c r="K22">
        <v>31</v>
      </c>
    </row>
    <row r="23" spans="2:19" ht="17.100000000000001" customHeight="1">
      <c r="B23" s="27">
        <f>B21+1</f>
        <v>9</v>
      </c>
      <c r="C23" s="28">
        <f t="shared" si="0"/>
        <v>46660</v>
      </c>
      <c r="D23" s="29">
        <f t="shared" si="2"/>
        <v>1460000000</v>
      </c>
      <c r="E23" s="30">
        <f t="shared" si="5"/>
        <v>60000000</v>
      </c>
      <c r="F23" s="31">
        <f t="shared" si="3"/>
        <v>0</v>
      </c>
      <c r="G23" s="55">
        <f t="shared" si="1"/>
        <v>60000000</v>
      </c>
      <c r="I23">
        <f t="shared" si="4"/>
        <v>2027</v>
      </c>
      <c r="J23">
        <v>9</v>
      </c>
      <c r="K23">
        <v>30</v>
      </c>
    </row>
    <row r="24" spans="2:19" ht="17.100000000000001" customHeight="1">
      <c r="B24" s="6"/>
      <c r="C24" s="23">
        <f t="shared" si="0"/>
        <v>46843</v>
      </c>
      <c r="D24" s="24">
        <f t="shared" si="2"/>
        <v>1400000000</v>
      </c>
      <c r="E24" s="25">
        <f t="shared" si="5"/>
        <v>60000000</v>
      </c>
      <c r="F24" s="26">
        <f t="shared" si="3"/>
        <v>0</v>
      </c>
      <c r="G24" s="57">
        <f t="shared" si="1"/>
        <v>60000000</v>
      </c>
      <c r="I24">
        <f t="shared" si="4"/>
        <v>2028</v>
      </c>
      <c r="J24">
        <v>3</v>
      </c>
      <c r="K24">
        <v>31</v>
      </c>
    </row>
    <row r="25" spans="2:19" ht="17.100000000000001" customHeight="1">
      <c r="B25" s="27">
        <f>B23+1</f>
        <v>10</v>
      </c>
      <c r="C25" s="28">
        <f t="shared" si="0"/>
        <v>47026</v>
      </c>
      <c r="D25" s="29">
        <f t="shared" si="2"/>
        <v>1340000000</v>
      </c>
      <c r="E25" s="30">
        <f t="shared" si="5"/>
        <v>60000000</v>
      </c>
      <c r="F25" s="31">
        <f t="shared" si="3"/>
        <v>0</v>
      </c>
      <c r="G25" s="55">
        <f t="shared" si="1"/>
        <v>60000000</v>
      </c>
      <c r="I25">
        <f t="shared" si="4"/>
        <v>2028</v>
      </c>
      <c r="J25">
        <v>9</v>
      </c>
      <c r="K25">
        <v>30</v>
      </c>
    </row>
    <row r="26" spans="2:19" ht="17.100000000000001" customHeight="1">
      <c r="B26" s="6"/>
      <c r="C26" s="23">
        <f t="shared" si="0"/>
        <v>47208</v>
      </c>
      <c r="D26" s="24">
        <f t="shared" si="2"/>
        <v>1280000000</v>
      </c>
      <c r="E26" s="25">
        <f t="shared" si="5"/>
        <v>60000000</v>
      </c>
      <c r="F26" s="26">
        <f t="shared" si="3"/>
        <v>0</v>
      </c>
      <c r="G26" s="57">
        <f t="shared" si="1"/>
        <v>60000000</v>
      </c>
      <c r="I26">
        <f t="shared" si="4"/>
        <v>2029</v>
      </c>
      <c r="J26">
        <v>3</v>
      </c>
      <c r="K26">
        <v>31</v>
      </c>
    </row>
    <row r="27" spans="2:19" ht="17.100000000000001" customHeight="1">
      <c r="B27" s="27">
        <f>B25+1</f>
        <v>11</v>
      </c>
      <c r="C27" s="28">
        <f t="shared" si="0"/>
        <v>47391</v>
      </c>
      <c r="D27" s="29">
        <f t="shared" si="2"/>
        <v>1220000000</v>
      </c>
      <c r="E27" s="30">
        <f t="shared" si="5"/>
        <v>60000000</v>
      </c>
      <c r="F27" s="31">
        <f t="shared" si="3"/>
        <v>0</v>
      </c>
      <c r="G27" s="55">
        <f t="shared" si="1"/>
        <v>60000000</v>
      </c>
      <c r="I27">
        <f t="shared" si="4"/>
        <v>2029</v>
      </c>
      <c r="J27">
        <v>9</v>
      </c>
      <c r="K27">
        <v>30</v>
      </c>
    </row>
    <row r="28" spans="2:19" ht="17.100000000000001" customHeight="1">
      <c r="B28" s="6"/>
      <c r="C28" s="23">
        <f t="shared" si="0"/>
        <v>47573</v>
      </c>
      <c r="D28" s="24">
        <f t="shared" si="2"/>
        <v>1160000000</v>
      </c>
      <c r="E28" s="25">
        <f t="shared" si="5"/>
        <v>60000000</v>
      </c>
      <c r="F28" s="26">
        <f t="shared" si="3"/>
        <v>0</v>
      </c>
      <c r="G28" s="57">
        <f t="shared" si="1"/>
        <v>60000000</v>
      </c>
      <c r="I28">
        <f t="shared" si="4"/>
        <v>2030</v>
      </c>
      <c r="J28">
        <v>3</v>
      </c>
      <c r="K28">
        <v>31</v>
      </c>
    </row>
    <row r="29" spans="2:19" ht="17.100000000000001" customHeight="1">
      <c r="B29" s="27">
        <f>B27+1</f>
        <v>12</v>
      </c>
      <c r="C29" s="28">
        <f t="shared" si="0"/>
        <v>47756</v>
      </c>
      <c r="D29" s="29">
        <f t="shared" si="2"/>
        <v>1100000000</v>
      </c>
      <c r="E29" s="30">
        <f t="shared" si="5"/>
        <v>60000000</v>
      </c>
      <c r="F29" s="31">
        <f t="shared" si="3"/>
        <v>0</v>
      </c>
      <c r="G29" s="55">
        <f t="shared" si="1"/>
        <v>60000000</v>
      </c>
      <c r="I29">
        <f t="shared" si="4"/>
        <v>2030</v>
      </c>
      <c r="J29">
        <v>9</v>
      </c>
      <c r="K29">
        <v>30</v>
      </c>
    </row>
    <row r="30" spans="2:19" ht="17.100000000000001" customHeight="1">
      <c r="B30" s="6"/>
      <c r="C30" s="23">
        <f t="shared" si="0"/>
        <v>47938</v>
      </c>
      <c r="D30" s="24">
        <f t="shared" si="2"/>
        <v>1040000000</v>
      </c>
      <c r="E30" s="25">
        <f t="shared" si="5"/>
        <v>60000000</v>
      </c>
      <c r="F30" s="26">
        <f t="shared" si="3"/>
        <v>0</v>
      </c>
      <c r="G30" s="57">
        <f t="shared" si="1"/>
        <v>60000000</v>
      </c>
      <c r="I30">
        <f t="shared" si="4"/>
        <v>2031</v>
      </c>
      <c r="J30">
        <v>3</v>
      </c>
      <c r="K30">
        <v>31</v>
      </c>
    </row>
    <row r="31" spans="2:19" ht="17.100000000000001" customHeight="1">
      <c r="B31" s="27">
        <f>B29+1</f>
        <v>13</v>
      </c>
      <c r="C31" s="28">
        <f t="shared" si="0"/>
        <v>48121</v>
      </c>
      <c r="D31" s="29">
        <f t="shared" si="2"/>
        <v>980000000</v>
      </c>
      <c r="E31" s="30">
        <f t="shared" si="5"/>
        <v>60000000</v>
      </c>
      <c r="F31" s="31">
        <f t="shared" si="3"/>
        <v>0</v>
      </c>
      <c r="G31" s="55">
        <f t="shared" si="1"/>
        <v>60000000</v>
      </c>
      <c r="I31">
        <f t="shared" si="4"/>
        <v>2031</v>
      </c>
      <c r="J31">
        <v>9</v>
      </c>
      <c r="K31">
        <v>30</v>
      </c>
    </row>
    <row r="32" spans="2:19" ht="17.100000000000001" customHeight="1">
      <c r="B32" s="6"/>
      <c r="C32" s="23">
        <f t="shared" si="0"/>
        <v>48304</v>
      </c>
      <c r="D32" s="24">
        <f t="shared" si="2"/>
        <v>920000000</v>
      </c>
      <c r="E32" s="25">
        <f t="shared" si="5"/>
        <v>60000000</v>
      </c>
      <c r="F32" s="26">
        <f t="shared" si="3"/>
        <v>0</v>
      </c>
      <c r="G32" s="57">
        <f t="shared" si="1"/>
        <v>60000000</v>
      </c>
      <c r="I32">
        <f t="shared" si="4"/>
        <v>2032</v>
      </c>
      <c r="J32">
        <v>3</v>
      </c>
      <c r="K32">
        <v>31</v>
      </c>
    </row>
    <row r="33" spans="2:11" ht="17.100000000000001" customHeight="1">
      <c r="B33" s="27">
        <f>B31+1</f>
        <v>14</v>
      </c>
      <c r="C33" s="28">
        <f t="shared" si="0"/>
        <v>48487</v>
      </c>
      <c r="D33" s="29">
        <f t="shared" si="2"/>
        <v>860000000</v>
      </c>
      <c r="E33" s="30">
        <f t="shared" si="5"/>
        <v>60000000</v>
      </c>
      <c r="F33" s="31">
        <f t="shared" si="3"/>
        <v>0</v>
      </c>
      <c r="G33" s="55">
        <f t="shared" si="1"/>
        <v>60000000</v>
      </c>
      <c r="I33">
        <f t="shared" si="4"/>
        <v>2032</v>
      </c>
      <c r="J33">
        <v>9</v>
      </c>
      <c r="K33">
        <v>30</v>
      </c>
    </row>
    <row r="34" spans="2:11" ht="17.100000000000001" customHeight="1">
      <c r="B34" s="6"/>
      <c r="C34" s="23">
        <f t="shared" si="0"/>
        <v>48669</v>
      </c>
      <c r="D34" s="24">
        <f t="shared" si="2"/>
        <v>800000000</v>
      </c>
      <c r="E34" s="25">
        <f t="shared" si="5"/>
        <v>60000000</v>
      </c>
      <c r="F34" s="26">
        <f t="shared" si="3"/>
        <v>0</v>
      </c>
      <c r="G34" s="57">
        <f t="shared" si="1"/>
        <v>60000000</v>
      </c>
      <c r="I34">
        <f t="shared" si="4"/>
        <v>2033</v>
      </c>
      <c r="J34">
        <v>3</v>
      </c>
      <c r="K34">
        <v>31</v>
      </c>
    </row>
    <row r="35" spans="2:11" ht="17.100000000000001" customHeight="1">
      <c r="B35" s="27">
        <f>B33+1</f>
        <v>15</v>
      </c>
      <c r="C35" s="28">
        <f t="shared" si="0"/>
        <v>48852</v>
      </c>
      <c r="D35" s="29">
        <f t="shared" si="2"/>
        <v>740000000</v>
      </c>
      <c r="E35" s="30">
        <f t="shared" si="5"/>
        <v>60000000</v>
      </c>
      <c r="F35" s="31">
        <f t="shared" si="3"/>
        <v>0</v>
      </c>
      <c r="G35" s="55">
        <f t="shared" si="1"/>
        <v>60000000</v>
      </c>
      <c r="I35">
        <f t="shared" si="4"/>
        <v>2033</v>
      </c>
      <c r="J35">
        <v>9</v>
      </c>
      <c r="K35">
        <v>30</v>
      </c>
    </row>
    <row r="36" spans="2:11" ht="17.100000000000001" customHeight="1">
      <c r="B36" s="6"/>
      <c r="C36" s="23">
        <f t="shared" si="0"/>
        <v>49034</v>
      </c>
      <c r="D36" s="24">
        <f t="shared" si="2"/>
        <v>680000000</v>
      </c>
      <c r="E36" s="25">
        <f t="shared" si="5"/>
        <v>60000000</v>
      </c>
      <c r="F36" s="26">
        <f t="shared" si="3"/>
        <v>0</v>
      </c>
      <c r="G36" s="57">
        <f t="shared" si="1"/>
        <v>60000000</v>
      </c>
      <c r="I36">
        <f t="shared" si="4"/>
        <v>2034</v>
      </c>
      <c r="J36">
        <v>3</v>
      </c>
      <c r="K36">
        <v>31</v>
      </c>
    </row>
    <row r="37" spans="2:11" ht="17.100000000000001" customHeight="1">
      <c r="B37" s="27">
        <f>B35+1</f>
        <v>16</v>
      </c>
      <c r="C37" s="28">
        <f t="shared" si="0"/>
        <v>49217</v>
      </c>
      <c r="D37" s="29">
        <f t="shared" si="2"/>
        <v>620000000</v>
      </c>
      <c r="E37" s="30">
        <f t="shared" si="5"/>
        <v>60000000</v>
      </c>
      <c r="F37" s="31">
        <f t="shared" si="3"/>
        <v>0</v>
      </c>
      <c r="G37" s="55">
        <f t="shared" si="1"/>
        <v>60000000</v>
      </c>
      <c r="I37">
        <f t="shared" si="4"/>
        <v>2034</v>
      </c>
      <c r="J37">
        <v>9</v>
      </c>
      <c r="K37">
        <v>30</v>
      </c>
    </row>
    <row r="38" spans="2:11" ht="17.100000000000001" customHeight="1">
      <c r="B38" s="6"/>
      <c r="C38" s="23">
        <f t="shared" si="0"/>
        <v>49399</v>
      </c>
      <c r="D38" s="24">
        <f t="shared" si="2"/>
        <v>560000000</v>
      </c>
      <c r="E38" s="25">
        <f t="shared" si="5"/>
        <v>60000000</v>
      </c>
      <c r="F38" s="26">
        <f t="shared" si="3"/>
        <v>0</v>
      </c>
      <c r="G38" s="57">
        <f t="shared" si="1"/>
        <v>60000000</v>
      </c>
      <c r="I38">
        <f t="shared" si="4"/>
        <v>2035</v>
      </c>
      <c r="J38">
        <v>3</v>
      </c>
      <c r="K38">
        <v>31</v>
      </c>
    </row>
    <row r="39" spans="2:11" ht="17.100000000000001" customHeight="1">
      <c r="B39" s="27">
        <f>B37+1</f>
        <v>17</v>
      </c>
      <c r="C39" s="28">
        <f t="shared" si="0"/>
        <v>49582</v>
      </c>
      <c r="D39" s="29">
        <f t="shared" si="2"/>
        <v>500000000</v>
      </c>
      <c r="E39" s="30">
        <f t="shared" si="5"/>
        <v>60000000</v>
      </c>
      <c r="F39" s="31">
        <f t="shared" si="3"/>
        <v>0</v>
      </c>
      <c r="G39" s="55">
        <f t="shared" si="1"/>
        <v>60000000</v>
      </c>
      <c r="I39">
        <f t="shared" si="4"/>
        <v>2035</v>
      </c>
      <c r="J39">
        <v>9</v>
      </c>
      <c r="K39">
        <v>30</v>
      </c>
    </row>
    <row r="40" spans="2:11" ht="17.100000000000001" customHeight="1">
      <c r="B40" s="6"/>
      <c r="C40" s="23">
        <f t="shared" si="0"/>
        <v>49765</v>
      </c>
      <c r="D40" s="24">
        <f t="shared" si="2"/>
        <v>440000000</v>
      </c>
      <c r="E40" s="25">
        <f t="shared" si="5"/>
        <v>60000000</v>
      </c>
      <c r="F40" s="26">
        <f t="shared" si="3"/>
        <v>0</v>
      </c>
      <c r="G40" s="57">
        <f t="shared" si="1"/>
        <v>60000000</v>
      </c>
      <c r="I40">
        <f t="shared" si="4"/>
        <v>2036</v>
      </c>
      <c r="J40">
        <v>3</v>
      </c>
      <c r="K40">
        <v>31</v>
      </c>
    </row>
    <row r="41" spans="2:11" ht="17.100000000000001" customHeight="1">
      <c r="B41" s="27">
        <f>B39+1</f>
        <v>18</v>
      </c>
      <c r="C41" s="28">
        <f t="shared" si="0"/>
        <v>49948</v>
      </c>
      <c r="D41" s="29">
        <f t="shared" si="2"/>
        <v>380000000</v>
      </c>
      <c r="E41" s="30">
        <f t="shared" si="5"/>
        <v>60000000</v>
      </c>
      <c r="F41" s="31">
        <f t="shared" si="3"/>
        <v>0</v>
      </c>
      <c r="G41" s="55">
        <f t="shared" si="1"/>
        <v>60000000</v>
      </c>
      <c r="I41">
        <f t="shared" si="4"/>
        <v>2036</v>
      </c>
      <c r="J41">
        <v>9</v>
      </c>
      <c r="K41">
        <v>30</v>
      </c>
    </row>
    <row r="42" spans="2:11" ht="17.100000000000001" customHeight="1">
      <c r="B42" s="6"/>
      <c r="C42" s="23">
        <f t="shared" si="0"/>
        <v>50130</v>
      </c>
      <c r="D42" s="24">
        <f t="shared" si="2"/>
        <v>320000000</v>
      </c>
      <c r="E42" s="25">
        <f t="shared" si="5"/>
        <v>60000000</v>
      </c>
      <c r="F42" s="26">
        <f t="shared" si="3"/>
        <v>0</v>
      </c>
      <c r="G42" s="57">
        <f t="shared" si="1"/>
        <v>60000000</v>
      </c>
      <c r="I42">
        <f t="shared" si="4"/>
        <v>2037</v>
      </c>
      <c r="J42">
        <v>3</v>
      </c>
      <c r="K42">
        <v>31</v>
      </c>
    </row>
    <row r="43" spans="2:11" ht="17.100000000000001" customHeight="1">
      <c r="B43" s="27">
        <f>B41+1</f>
        <v>19</v>
      </c>
      <c r="C43" s="28">
        <f t="shared" si="0"/>
        <v>50313</v>
      </c>
      <c r="D43" s="29">
        <f t="shared" si="2"/>
        <v>260000000</v>
      </c>
      <c r="E43" s="30">
        <f t="shared" si="5"/>
        <v>60000000</v>
      </c>
      <c r="F43" s="31">
        <f t="shared" si="3"/>
        <v>0</v>
      </c>
      <c r="G43" s="55">
        <f t="shared" si="1"/>
        <v>60000000</v>
      </c>
      <c r="I43">
        <f t="shared" si="4"/>
        <v>2037</v>
      </c>
      <c r="J43">
        <v>9</v>
      </c>
      <c r="K43">
        <v>30</v>
      </c>
    </row>
    <row r="44" spans="2:11" ht="17.100000000000001" customHeight="1">
      <c r="B44" s="6"/>
      <c r="C44" s="23">
        <f t="shared" si="0"/>
        <v>50495</v>
      </c>
      <c r="D44" s="24">
        <f t="shared" si="2"/>
        <v>200000000</v>
      </c>
      <c r="E44" s="25">
        <f t="shared" si="5"/>
        <v>60000000</v>
      </c>
      <c r="F44" s="26">
        <f t="shared" si="3"/>
        <v>0</v>
      </c>
      <c r="G44" s="57">
        <f t="shared" si="1"/>
        <v>60000000</v>
      </c>
      <c r="I44">
        <f t="shared" si="4"/>
        <v>2038</v>
      </c>
      <c r="J44">
        <v>3</v>
      </c>
      <c r="K44">
        <v>31</v>
      </c>
    </row>
    <row r="45" spans="2:11" ht="17.100000000000001" customHeight="1">
      <c r="B45" s="27">
        <f>B43+1</f>
        <v>20</v>
      </c>
      <c r="C45" s="28">
        <f t="shared" si="0"/>
        <v>50678</v>
      </c>
      <c r="D45" s="29">
        <f t="shared" si="2"/>
        <v>140000000</v>
      </c>
      <c r="E45" s="30">
        <f t="shared" si="5"/>
        <v>60000000</v>
      </c>
      <c r="F45" s="31">
        <f>INT(D44*$E$6*1/2)</f>
        <v>0</v>
      </c>
      <c r="G45" s="55">
        <f t="shared" si="1"/>
        <v>60000000</v>
      </c>
      <c r="I45">
        <f t="shared" si="4"/>
        <v>2038</v>
      </c>
      <c r="J45">
        <v>9</v>
      </c>
      <c r="K45">
        <v>30</v>
      </c>
    </row>
    <row r="46" spans="2:11" ht="17.100000000000001" customHeight="1">
      <c r="B46" s="6"/>
      <c r="C46" s="23">
        <f t="shared" si="0"/>
        <v>50860</v>
      </c>
      <c r="D46" s="24">
        <f>D45-E46</f>
        <v>80000000</v>
      </c>
      <c r="E46" s="25">
        <f t="shared" si="5"/>
        <v>60000000</v>
      </c>
      <c r="F46" s="26">
        <f>INT(D45*$E$6*1/2)</f>
        <v>0</v>
      </c>
      <c r="G46" s="57">
        <f t="shared" si="1"/>
        <v>60000000</v>
      </c>
      <c r="I46">
        <f>I44+1</f>
        <v>2039</v>
      </c>
      <c r="J46">
        <v>3</v>
      </c>
      <c r="K46">
        <v>31</v>
      </c>
    </row>
    <row r="47" spans="2:11" ht="17.100000000000001" customHeight="1">
      <c r="B47" s="27">
        <f>B45+1</f>
        <v>21</v>
      </c>
      <c r="C47" s="28">
        <f t="shared" si="0"/>
        <v>51043</v>
      </c>
      <c r="D47" s="29">
        <f>D46-E47</f>
        <v>20000000</v>
      </c>
      <c r="E47" s="30">
        <f t="shared" si="5"/>
        <v>60000000</v>
      </c>
      <c r="F47" s="31">
        <f>INT(D46*$E$6*1/2)</f>
        <v>0</v>
      </c>
      <c r="G47" s="55">
        <f t="shared" si="1"/>
        <v>60000000</v>
      </c>
      <c r="I47">
        <f>I45+1</f>
        <v>2039</v>
      </c>
      <c r="J47">
        <v>9</v>
      </c>
      <c r="K47">
        <v>30</v>
      </c>
    </row>
    <row r="48" spans="2:11" ht="17.100000000000001" customHeight="1" thickBot="1">
      <c r="B48" s="33"/>
      <c r="C48" s="34">
        <f t="shared" si="0"/>
        <v>51226</v>
      </c>
      <c r="D48" s="35">
        <f>D47-E48</f>
        <v>0</v>
      </c>
      <c r="E48" s="59">
        <f>D47</f>
        <v>20000000</v>
      </c>
      <c r="F48" s="36">
        <f>INT(D47*$E$6*1/2)</f>
        <v>0</v>
      </c>
      <c r="G48" s="56">
        <f t="shared" si="1"/>
        <v>20000000</v>
      </c>
      <c r="I48">
        <f>I46+1</f>
        <v>2040</v>
      </c>
      <c r="J48">
        <v>3</v>
      </c>
      <c r="K48">
        <v>31</v>
      </c>
    </row>
    <row r="49" spans="2:11" ht="22.5" customHeight="1" thickTop="1">
      <c r="B49" s="52" t="s">
        <v>15</v>
      </c>
      <c r="C49" s="52"/>
      <c r="D49" s="52"/>
      <c r="E49" s="25">
        <f>SUM(E9:E48)</f>
        <v>2000000000</v>
      </c>
      <c r="F49" s="37">
        <f>SUM(F9:F48)</f>
        <v>0</v>
      </c>
      <c r="G49" s="37">
        <f>SUM(G9:G48)</f>
        <v>2000000000</v>
      </c>
    </row>
    <row r="51" spans="2:11">
      <c r="B51" t="s">
        <v>16</v>
      </c>
      <c r="C51" t="s">
        <v>17</v>
      </c>
      <c r="D51" t="s">
        <v>18</v>
      </c>
      <c r="J51" s="15"/>
    </row>
    <row r="52" spans="2:11">
      <c r="B52" s="45">
        <v>0</v>
      </c>
      <c r="C52" s="45">
        <v>0</v>
      </c>
      <c r="D52" s="45">
        <v>0</v>
      </c>
      <c r="E52" s="15" t="s">
        <v>19</v>
      </c>
      <c r="F52" s="38">
        <f>B52+C52+D52</f>
        <v>0</v>
      </c>
      <c r="K52" s="39"/>
    </row>
    <row r="53" spans="2:11">
      <c r="B53" s="47" t="s">
        <v>20</v>
      </c>
      <c r="C53" t="s">
        <v>21</v>
      </c>
      <c r="E53" s="15" t="s">
        <v>22</v>
      </c>
      <c r="F53" s="40">
        <f>B54+C54+F49</f>
        <v>0</v>
      </c>
    </row>
    <row r="54" spans="2:11">
      <c r="B54" s="45">
        <v>0</v>
      </c>
      <c r="C54" s="45">
        <v>0</v>
      </c>
      <c r="E54" s="15" t="s">
        <v>23</v>
      </c>
      <c r="F54" s="43">
        <v>11.425000000000001</v>
      </c>
    </row>
    <row r="55" spans="2:11">
      <c r="B55" t="s">
        <v>24</v>
      </c>
      <c r="E55" s="15" t="s">
        <v>25</v>
      </c>
      <c r="F55" s="44">
        <f>D6</f>
        <v>2000000000</v>
      </c>
      <c r="K55" s="39"/>
    </row>
    <row r="56" spans="2:11">
      <c r="B56" s="41">
        <f>B52+C52+D52+B54+C54</f>
        <v>0</v>
      </c>
    </row>
  </sheetData>
  <mergeCells count="3">
    <mergeCell ref="B2:G2"/>
    <mergeCell ref="B4:C4"/>
    <mergeCell ref="B49:D49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手数料入力シート①20億円</vt:lpstr>
      <vt:lpstr>手数料入力シート②20億円</vt:lpstr>
      <vt:lpstr>手数料入力シート①20億円!Print_Area</vt:lpstr>
      <vt:lpstr>手数料入力シート②20億円!Print_Area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129828</dc:creator>
  <cp:lastModifiedBy>126683</cp:lastModifiedBy>
  <cp:lastPrinted>2020-04-20T11:01:21Z</cp:lastPrinted>
  <dcterms:created xsi:type="dcterms:W3CDTF">2019-10-18T07:15:51Z</dcterms:created>
  <dcterms:modified xsi:type="dcterms:W3CDTF">2020-04-20T11:03:28Z</dcterms:modified>
</cp:coreProperties>
</file>