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750" activeTab="0"/>
  </bookViews>
  <sheets>
    <sheet name="第３８表" sheetId="1" r:id="rId1"/>
    <sheet name="第３９、４０表" sheetId="2" r:id="rId2"/>
    <sheet name="第４１、４２表" sheetId="3" r:id="rId3"/>
  </sheets>
  <definedNames>
    <definedName name="_xlnm.Print_Area" localSheetId="0">'第３８表'!$A$1:$L$56</definedName>
    <definedName name="_xlnm.Print_Area" localSheetId="1">'第３９、４０表'!$A$1:$N$56</definedName>
    <definedName name="_xlnm.Print_Area" localSheetId="2">'第４１、４２表'!$A$2:$E$31</definedName>
  </definedNames>
  <calcPr fullCalcOnLoad="1"/>
</workbook>
</file>

<file path=xl/sharedStrings.xml><?xml version="1.0" encoding="utf-8"?>
<sst xmlns="http://schemas.openxmlformats.org/spreadsheetml/2006/main" count="88" uniqueCount="59">
  <si>
    <t>第５節　乳児死亡・新生児死亡</t>
  </si>
  <si>
    <t>全　　国</t>
  </si>
  <si>
    <t>男</t>
  </si>
  <si>
    <t>女</t>
  </si>
  <si>
    <t>年　次</t>
  </si>
  <si>
    <t>和　　歌　　山　　県</t>
  </si>
  <si>
    <t>総数</t>
  </si>
  <si>
    <t>乳児      死亡率</t>
  </si>
  <si>
    <t>昭和</t>
  </si>
  <si>
    <t>元</t>
  </si>
  <si>
    <t>実　数</t>
  </si>
  <si>
    <t>死亡率</t>
  </si>
  <si>
    <t>乳児死亡中に</t>
  </si>
  <si>
    <t>（出生千対）</t>
  </si>
  <si>
    <t>（出生千対）</t>
  </si>
  <si>
    <t>昭和</t>
  </si>
  <si>
    <t>平成</t>
  </si>
  <si>
    <t xml:space="preserve"> 元</t>
  </si>
  <si>
    <t>死亡率</t>
  </si>
  <si>
    <t>総数に対</t>
  </si>
  <si>
    <t>死　　　　　因</t>
  </si>
  <si>
    <t>死亡数</t>
  </si>
  <si>
    <t>（出生</t>
  </si>
  <si>
    <t>する割合</t>
  </si>
  <si>
    <t>（％）</t>
  </si>
  <si>
    <t xml:space="preserve">その他 </t>
  </si>
  <si>
    <t>合計</t>
  </si>
  <si>
    <t>順　位</t>
  </si>
  <si>
    <t>先天奇形、変形及び染色体異常</t>
  </si>
  <si>
    <t>第３位</t>
  </si>
  <si>
    <t>乳幼児突然死症候群</t>
  </si>
  <si>
    <t>第５位</t>
  </si>
  <si>
    <t>不慮の事故</t>
  </si>
  <si>
    <t>第４位</t>
  </si>
  <si>
    <t>その他</t>
  </si>
  <si>
    <t>第２位</t>
  </si>
  <si>
    <t>平成</t>
  </si>
  <si>
    <t>年　　次</t>
  </si>
  <si>
    <t xml:space="preserve"> 和　 　歌 　　山 　　県</t>
  </si>
  <si>
    <t>　全　　　　　　　　国</t>
  </si>
  <si>
    <t>死亡率</t>
  </si>
  <si>
    <t>占める割合(％)</t>
  </si>
  <si>
    <t>第41表　乳児死因順位（県）</t>
  </si>
  <si>
    <t>10万対）</t>
  </si>
  <si>
    <t>第１位</t>
  </si>
  <si>
    <t>〃</t>
  </si>
  <si>
    <t>第42表　乳児死因順位（全国）</t>
  </si>
  <si>
    <t>第２位</t>
  </si>
  <si>
    <t>〃</t>
  </si>
  <si>
    <t>平成22年</t>
  </si>
  <si>
    <t>周産期に特異的な呼吸障害等</t>
  </si>
  <si>
    <t>胎児及び新生児の出血性障害等</t>
  </si>
  <si>
    <t>周産期に発生した病態</t>
  </si>
  <si>
    <t>心疾患（高血圧性除く）</t>
  </si>
  <si>
    <t>代謝障害</t>
  </si>
  <si>
    <t>髄膜炎</t>
  </si>
  <si>
    <t>第38表 乳児死亡数・率（出生千対）、性・年次別（県、全国）</t>
  </si>
  <si>
    <t>第39表 新生児死亡数・率（出生千対）、年次別（県）</t>
  </si>
  <si>
    <t>第40表 新生児死亡数・率（出生千対）、年次別（全国）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</si>
</sst>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.0_);[Red]\(0.0\)"/>
    <numFmt numFmtId="179" formatCode="0.0000000"/>
    <numFmt numFmtId="180" formatCode="0.00000000"/>
    <numFmt numFmtId="181" formatCode="0.000000"/>
    <numFmt numFmtId="182" formatCode="0.00000"/>
    <numFmt numFmtId="183" formatCode="0.0000"/>
    <numFmt numFmtId="184" formatCode="0.000"/>
    <numFmt numFmtId="185" formatCode="#,##0.0;\-#,##0.0"/>
    <numFmt numFmtId="186" formatCode="0.0_ 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1" fontId="2" fillId="0" borderId="0">
      <alignment vertical="center"/>
      <protection/>
    </xf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1" fontId="6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178" fontId="7" fillId="0" borderId="0" xfId="0" applyNumberFormat="1" applyFont="1" applyAlignment="1" applyProtection="1">
      <alignment vertical="center"/>
      <protection/>
    </xf>
    <xf numFmtId="177" fontId="7" fillId="0" borderId="0" xfId="49" applyNumberFormat="1" applyFont="1" applyAlignment="1" applyProtection="1">
      <alignment vertical="center"/>
      <protection/>
    </xf>
    <xf numFmtId="1" fontId="8" fillId="0" borderId="10" xfId="0" applyNumberFormat="1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vertical="center"/>
      <protection/>
    </xf>
    <xf numFmtId="177" fontId="7" fillId="0" borderId="10" xfId="0" applyNumberFormat="1" applyFon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7" fontId="7" fillId="0" borderId="10" xfId="49" applyNumberFormat="1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177" fontId="1" fillId="0" borderId="11" xfId="0" applyNumberFormat="1" applyFont="1" applyBorder="1" applyAlignment="1" applyProtection="1">
      <alignment horizontal="center" vertical="center"/>
      <protection/>
    </xf>
    <xf numFmtId="177" fontId="1" fillId="0" borderId="12" xfId="0" applyNumberFormat="1" applyFont="1" applyBorder="1" applyAlignment="1" applyProtection="1">
      <alignment horizontal="center" vertical="center"/>
      <protection/>
    </xf>
    <xf numFmtId="177" fontId="1" fillId="0" borderId="10" xfId="0" applyNumberFormat="1" applyFont="1" applyBorder="1" applyAlignment="1" applyProtection="1">
      <alignment horizontal="center" vertical="center"/>
      <protection/>
    </xf>
    <xf numFmtId="178" fontId="1" fillId="0" borderId="13" xfId="0" applyNumberFormat="1" applyFont="1" applyBorder="1" applyAlignment="1" applyProtection="1">
      <alignment horizontal="center" vertical="center" wrapText="1"/>
      <protection/>
    </xf>
    <xf numFmtId="177" fontId="1" fillId="0" borderId="12" xfId="49" applyNumberFormat="1" applyFont="1" applyBorder="1" applyAlignment="1" applyProtection="1">
      <alignment horizontal="center" vertical="center"/>
      <protection/>
    </xf>
    <xf numFmtId="177" fontId="1" fillId="0" borderId="10" xfId="49" applyNumberFormat="1" applyFont="1" applyBorder="1" applyAlignment="1" applyProtection="1">
      <alignment horizontal="center" vertical="center"/>
      <protection/>
    </xf>
    <xf numFmtId="178" fontId="1" fillId="0" borderId="14" xfId="0" applyNumberFormat="1" applyFont="1" applyBorder="1" applyAlignment="1" applyProtection="1">
      <alignment horizontal="center" vertical="center" wrapText="1"/>
      <protection/>
    </xf>
    <xf numFmtId="1" fontId="9" fillId="0" borderId="15" xfId="0" applyNumberFormat="1" applyFont="1" applyBorder="1" applyAlignment="1" applyProtection="1">
      <alignment horizontal="center" vertical="center" shrinkToFit="1"/>
      <protection/>
    </xf>
    <xf numFmtId="1" fontId="9" fillId="0" borderId="16" xfId="0" applyNumberFormat="1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177" fontId="9" fillId="0" borderId="17" xfId="0" applyNumberFormat="1" applyFont="1" applyBorder="1" applyAlignment="1" applyProtection="1">
      <alignment vertical="center"/>
      <protection/>
    </xf>
    <xf numFmtId="177" fontId="9" fillId="0" borderId="18" xfId="0" applyNumberFormat="1" applyFont="1" applyBorder="1" applyAlignment="1" applyProtection="1">
      <alignment vertical="center"/>
      <protection/>
    </xf>
    <xf numFmtId="177" fontId="9" fillId="0" borderId="16" xfId="0" applyNumberFormat="1" applyFont="1" applyBorder="1" applyAlignment="1" applyProtection="1">
      <alignment vertical="center"/>
      <protection/>
    </xf>
    <xf numFmtId="178" fontId="9" fillId="0" borderId="17" xfId="0" applyNumberFormat="1" applyFont="1" applyBorder="1" applyAlignment="1" applyProtection="1">
      <alignment vertical="center"/>
      <protection/>
    </xf>
    <xf numFmtId="177" fontId="9" fillId="0" borderId="18" xfId="49" applyNumberFormat="1" applyFont="1" applyBorder="1" applyAlignment="1" applyProtection="1">
      <alignment vertical="center"/>
      <protection/>
    </xf>
    <xf numFmtId="177" fontId="9" fillId="0" borderId="16" xfId="49" applyNumberFormat="1" applyFont="1" applyBorder="1" applyAlignment="1" applyProtection="1">
      <alignment vertical="center"/>
      <protection/>
    </xf>
    <xf numFmtId="178" fontId="9" fillId="0" borderId="19" xfId="0" applyNumberFormat="1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1" fontId="1" fillId="0" borderId="16" xfId="0" applyNumberFormat="1" applyFont="1" applyBorder="1" applyAlignment="1" applyProtection="1">
      <alignment vertical="center"/>
      <protection/>
    </xf>
    <xf numFmtId="177" fontId="1" fillId="0" borderId="17" xfId="0" applyNumberFormat="1" applyFont="1" applyBorder="1" applyAlignment="1" applyProtection="1">
      <alignment vertical="center"/>
      <protection/>
    </xf>
    <xf numFmtId="177" fontId="1" fillId="0" borderId="18" xfId="0" applyNumberFormat="1" applyFont="1" applyBorder="1" applyAlignment="1" applyProtection="1">
      <alignment vertical="center"/>
      <protection/>
    </xf>
    <xf numFmtId="177" fontId="1" fillId="0" borderId="16" xfId="0" applyNumberFormat="1" applyFont="1" applyBorder="1" applyAlignment="1" applyProtection="1">
      <alignment vertical="center"/>
      <protection/>
    </xf>
    <xf numFmtId="178" fontId="1" fillId="0" borderId="17" xfId="0" applyNumberFormat="1" applyFont="1" applyBorder="1" applyAlignment="1" applyProtection="1">
      <alignment vertical="center"/>
      <protection/>
    </xf>
    <xf numFmtId="177" fontId="1" fillId="0" borderId="18" xfId="49" applyNumberFormat="1" applyFont="1" applyBorder="1" applyAlignment="1" applyProtection="1">
      <alignment vertical="center"/>
      <protection/>
    </xf>
    <xf numFmtId="177" fontId="1" fillId="0" borderId="16" xfId="49" applyNumberFormat="1" applyFont="1" applyBorder="1" applyAlignment="1" applyProtection="1">
      <alignment vertical="center"/>
      <protection/>
    </xf>
    <xf numFmtId="178" fontId="1" fillId="0" borderId="19" xfId="0" applyNumberFormat="1" applyFont="1" applyBorder="1" applyAlignment="1" applyProtection="1">
      <alignment vertical="center"/>
      <protection/>
    </xf>
    <xf numFmtId="1" fontId="9" fillId="0" borderId="17" xfId="0" applyNumberFormat="1" applyFont="1" applyBorder="1" applyAlignment="1" applyProtection="1">
      <alignment horizontal="left" vertical="center"/>
      <protection/>
    </xf>
    <xf numFmtId="1" fontId="9" fillId="0" borderId="16" xfId="0" applyNumberFormat="1" applyFont="1" applyBorder="1" applyAlignment="1" applyProtection="1">
      <alignment horizontal="left" vertical="center"/>
      <protection/>
    </xf>
    <xf numFmtId="1" fontId="9" fillId="0" borderId="20" xfId="0" applyNumberFormat="1" applyFont="1" applyBorder="1" applyAlignment="1" applyProtection="1">
      <alignment horizontal="left" vertical="center"/>
      <protection/>
    </xf>
    <xf numFmtId="1" fontId="1" fillId="0" borderId="17" xfId="0" applyNumberFormat="1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177" fontId="1" fillId="0" borderId="0" xfId="0" applyNumberFormat="1" applyFont="1" applyBorder="1" applyAlignment="1" applyProtection="1">
      <alignment vertical="center"/>
      <protection/>
    </xf>
    <xf numFmtId="177" fontId="1" fillId="0" borderId="23" xfId="0" applyNumberFormat="1" applyFont="1" applyBorder="1" applyAlignment="1" applyProtection="1">
      <alignment vertical="center"/>
      <protection/>
    </xf>
    <xf numFmtId="178" fontId="1" fillId="0" borderId="21" xfId="0" applyNumberFormat="1" applyFont="1" applyBorder="1" applyAlignment="1" applyProtection="1">
      <alignment vertical="center"/>
      <protection/>
    </xf>
    <xf numFmtId="177" fontId="1" fillId="0" borderId="21" xfId="0" applyNumberFormat="1" applyFont="1" applyBorder="1" applyAlignment="1" applyProtection="1">
      <alignment vertical="center"/>
      <protection/>
    </xf>
    <xf numFmtId="177" fontId="1" fillId="0" borderId="23" xfId="49" applyNumberFormat="1" applyFont="1" applyBorder="1" applyAlignment="1" applyProtection="1">
      <alignment vertical="center"/>
      <protection/>
    </xf>
    <xf numFmtId="177" fontId="1" fillId="0" borderId="0" xfId="49" applyNumberFormat="1" applyFont="1" applyBorder="1" applyAlignment="1" applyProtection="1">
      <alignment vertical="center"/>
      <protection/>
    </xf>
    <xf numFmtId="178" fontId="1" fillId="0" borderId="24" xfId="0" applyNumberFormat="1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177" fontId="1" fillId="0" borderId="26" xfId="0" applyNumberFormat="1" applyFont="1" applyBorder="1" applyAlignment="1" applyProtection="1">
      <alignment vertical="center"/>
      <protection/>
    </xf>
    <xf numFmtId="177" fontId="1" fillId="0" borderId="28" xfId="0" applyNumberFormat="1" applyFont="1" applyBorder="1" applyAlignment="1" applyProtection="1">
      <alignment vertical="center"/>
      <protection/>
    </xf>
    <xf numFmtId="178" fontId="1" fillId="0" borderId="25" xfId="0" applyNumberFormat="1" applyFont="1" applyBorder="1" applyAlignment="1" applyProtection="1">
      <alignment vertical="center"/>
      <protection/>
    </xf>
    <xf numFmtId="177" fontId="1" fillId="0" borderId="25" xfId="0" applyNumberFormat="1" applyFont="1" applyBorder="1" applyAlignment="1" applyProtection="1">
      <alignment vertical="center"/>
      <protection/>
    </xf>
    <xf numFmtId="177" fontId="1" fillId="0" borderId="28" xfId="49" applyNumberFormat="1" applyFont="1" applyBorder="1" applyAlignment="1" applyProtection="1">
      <alignment vertical="center"/>
      <protection/>
    </xf>
    <xf numFmtId="177" fontId="1" fillId="0" borderId="26" xfId="49" applyNumberFormat="1" applyFont="1" applyBorder="1" applyAlignment="1" applyProtection="1">
      <alignment vertical="center"/>
      <protection/>
    </xf>
    <xf numFmtId="178" fontId="1" fillId="0" borderId="29" xfId="0" applyNumberFormat="1" applyFont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177" fontId="9" fillId="0" borderId="26" xfId="0" applyNumberFormat="1" applyFont="1" applyBorder="1" applyAlignment="1" applyProtection="1">
      <alignment vertical="center"/>
      <protection/>
    </xf>
    <xf numFmtId="177" fontId="9" fillId="0" borderId="28" xfId="0" applyNumberFormat="1" applyFont="1" applyBorder="1" applyAlignment="1" applyProtection="1">
      <alignment vertical="center"/>
      <protection/>
    </xf>
    <xf numFmtId="178" fontId="9" fillId="0" borderId="25" xfId="0" applyNumberFormat="1" applyFont="1" applyBorder="1" applyAlignment="1" applyProtection="1">
      <alignment vertical="center"/>
      <protection/>
    </xf>
    <xf numFmtId="177" fontId="9" fillId="0" borderId="25" xfId="0" applyNumberFormat="1" applyFont="1" applyBorder="1" applyAlignment="1" applyProtection="1">
      <alignment vertical="center"/>
      <protection/>
    </xf>
    <xf numFmtId="177" fontId="9" fillId="0" borderId="28" xfId="49" applyNumberFormat="1" applyFont="1" applyBorder="1" applyAlignment="1" applyProtection="1">
      <alignment vertical="center"/>
      <protection/>
    </xf>
    <xf numFmtId="177" fontId="9" fillId="0" borderId="26" xfId="49" applyNumberFormat="1" applyFont="1" applyBorder="1" applyAlignment="1" applyProtection="1">
      <alignment vertical="center"/>
      <protection/>
    </xf>
    <xf numFmtId="178" fontId="9" fillId="0" borderId="29" xfId="0" applyNumberFormat="1" applyFont="1" applyBorder="1" applyAlignment="1" applyProtection="1">
      <alignment vertical="center"/>
      <protection/>
    </xf>
    <xf numFmtId="177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7" fontId="7" fillId="0" borderId="0" xfId="49" applyNumberFormat="1" applyFont="1" applyAlignment="1">
      <alignment vertical="center"/>
    </xf>
    <xf numFmtId="1" fontId="8" fillId="0" borderId="0" xfId="0" applyNumberFormat="1" applyFont="1" applyAlignment="1" applyProtection="1">
      <alignment vertical="center"/>
      <protection/>
    </xf>
    <xf numFmtId="177" fontId="8" fillId="0" borderId="0" xfId="0" applyNumberFormat="1" applyFont="1" applyAlignment="1" applyProtection="1">
      <alignment vertical="center"/>
      <protection/>
    </xf>
    <xf numFmtId="178" fontId="8" fillId="0" borderId="0" xfId="0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7" fontId="8" fillId="0" borderId="0" xfId="49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1" fontId="1" fillId="0" borderId="0" xfId="0" applyNumberFormat="1" applyFont="1" applyAlignment="1" applyProtection="1">
      <alignment vertical="center"/>
      <protection/>
    </xf>
    <xf numFmtId="177" fontId="1" fillId="0" borderId="0" xfId="0" applyNumberFormat="1" applyFont="1" applyAlignment="1" applyProtection="1">
      <alignment vertical="center"/>
      <protection/>
    </xf>
    <xf numFmtId="178" fontId="1" fillId="0" borderId="0" xfId="0" applyNumberFormat="1" applyFont="1" applyAlignment="1" applyProtection="1">
      <alignment vertical="center"/>
      <protection/>
    </xf>
    <xf numFmtId="177" fontId="1" fillId="0" borderId="0" xfId="49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178" fontId="1" fillId="0" borderId="30" xfId="0" applyNumberFormat="1" applyFont="1" applyBorder="1" applyAlignment="1" applyProtection="1">
      <alignment horizontal="center" vertical="center"/>
      <protection/>
    </xf>
    <xf numFmtId="178" fontId="1" fillId="0" borderId="22" xfId="0" applyNumberFormat="1" applyFont="1" applyBorder="1" applyAlignment="1" applyProtection="1">
      <alignment vertical="center"/>
      <protection/>
    </xf>
    <xf numFmtId="178" fontId="1" fillId="0" borderId="31" xfId="0" applyNumberFormat="1" applyFont="1" applyBorder="1" applyAlignment="1" applyProtection="1">
      <alignment horizontal="center" vertical="center"/>
      <protection/>
    </xf>
    <xf numFmtId="178" fontId="1" fillId="0" borderId="32" xfId="0" applyNumberFormat="1" applyFont="1" applyBorder="1" applyAlignment="1" applyProtection="1">
      <alignment vertical="center"/>
      <protection/>
    </xf>
    <xf numFmtId="1" fontId="9" fillId="0" borderId="21" xfId="0" applyNumberFormat="1" applyFont="1" applyBorder="1" applyAlignment="1" applyProtection="1">
      <alignment horizontal="center" vertical="center" shrinkToFit="1"/>
      <protection/>
    </xf>
    <xf numFmtId="1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1" fontId="1" fillId="0" borderId="16" xfId="0" applyNumberFormat="1" applyFont="1" applyBorder="1" applyAlignment="1" applyProtection="1">
      <alignment horizontal="right" vertical="center"/>
      <protection/>
    </xf>
    <xf numFmtId="178" fontId="1" fillId="0" borderId="20" xfId="0" applyNumberFormat="1" applyFont="1" applyBorder="1" applyAlignment="1" applyProtection="1">
      <alignment vertical="center"/>
      <protection/>
    </xf>
    <xf numFmtId="1" fontId="9" fillId="0" borderId="17" xfId="0" applyNumberFormat="1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horizontal="center" vertical="center"/>
      <protection/>
    </xf>
    <xf numFmtId="1" fontId="1" fillId="0" borderId="20" xfId="0" applyNumberFormat="1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178" fontId="1" fillId="0" borderId="22" xfId="0" applyNumberFormat="1" applyFont="1" applyBorder="1" applyAlignment="1" applyProtection="1">
      <alignment vertical="center"/>
      <protection/>
    </xf>
    <xf numFmtId="178" fontId="1" fillId="0" borderId="27" xfId="0" applyNumberFormat="1" applyFont="1" applyBorder="1" applyAlignment="1" applyProtection="1">
      <alignment vertical="center"/>
      <protection/>
    </xf>
    <xf numFmtId="178" fontId="9" fillId="0" borderId="27" xfId="0" applyNumberFormat="1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177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49" applyNumberFormat="1" applyFont="1" applyAlignment="1">
      <alignment vertical="center"/>
    </xf>
    <xf numFmtId="0" fontId="10" fillId="0" borderId="0" xfId="0" applyFont="1" applyAlignment="1" applyProtection="1">
      <alignment vertical="center"/>
      <protection/>
    </xf>
    <xf numFmtId="178" fontId="7" fillId="0" borderId="0" xfId="0" applyNumberFormat="1" applyFont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/>
    </xf>
    <xf numFmtId="177" fontId="7" fillId="0" borderId="15" xfId="0" applyNumberFormat="1" applyFont="1" applyBorder="1" applyAlignment="1" applyProtection="1">
      <alignment vertical="center"/>
      <protection/>
    </xf>
    <xf numFmtId="178" fontId="7" fillId="0" borderId="15" xfId="0" applyNumberFormat="1" applyFont="1" applyBorder="1" applyAlignment="1" applyProtection="1">
      <alignment horizontal="center" vertical="center"/>
      <protection/>
    </xf>
    <xf numFmtId="178" fontId="7" fillId="0" borderId="30" xfId="0" applyNumberFormat="1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177" fontId="7" fillId="0" borderId="21" xfId="0" applyNumberFormat="1" applyFont="1" applyBorder="1" applyAlignment="1" applyProtection="1">
      <alignment horizontal="center" vertical="center"/>
      <protection/>
    </xf>
    <xf numFmtId="178" fontId="7" fillId="0" borderId="21" xfId="0" applyNumberFormat="1" applyFont="1" applyBorder="1" applyAlignment="1" applyProtection="1">
      <alignment horizontal="left" vertical="center"/>
      <protection/>
    </xf>
    <xf numFmtId="178" fontId="7" fillId="0" borderId="24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177" fontId="7" fillId="0" borderId="11" xfId="0" applyNumberFormat="1" applyFont="1" applyBorder="1" applyAlignment="1" applyProtection="1">
      <alignment vertical="center"/>
      <protection/>
    </xf>
    <xf numFmtId="178" fontId="7" fillId="0" borderId="11" xfId="0" applyNumberFormat="1" applyFont="1" applyBorder="1" applyAlignment="1" applyProtection="1">
      <alignment horizontal="right" vertical="center"/>
      <protection/>
    </xf>
    <xf numFmtId="178" fontId="7" fillId="0" borderId="31" xfId="0" applyNumberFormat="1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vertical="center"/>
      <protection/>
    </xf>
    <xf numFmtId="177" fontId="7" fillId="0" borderId="21" xfId="0" applyNumberFormat="1" applyFont="1" applyBorder="1" applyAlignment="1" applyProtection="1">
      <alignment vertical="center"/>
      <protection/>
    </xf>
    <xf numFmtId="178" fontId="7" fillId="0" borderId="21" xfId="0" applyNumberFormat="1" applyFont="1" applyBorder="1" applyAlignment="1" applyProtection="1">
      <alignment vertical="center"/>
      <protection/>
    </xf>
    <xf numFmtId="178" fontId="7" fillId="0" borderId="24" xfId="0" applyNumberFormat="1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178" fontId="7" fillId="0" borderId="15" xfId="0" applyNumberFormat="1" applyFont="1" applyBorder="1" applyAlignment="1" applyProtection="1">
      <alignment vertical="center"/>
      <protection/>
    </xf>
    <xf numFmtId="178" fontId="7" fillId="0" borderId="30" xfId="0" applyNumberFormat="1" applyFont="1" applyBorder="1" applyAlignment="1" applyProtection="1">
      <alignment vertical="center"/>
      <protection/>
    </xf>
    <xf numFmtId="38" fontId="7" fillId="0" borderId="0" xfId="49" applyFont="1" applyBorder="1" applyAlignment="1" applyProtection="1">
      <alignment vertical="center"/>
      <protection/>
    </xf>
    <xf numFmtId="178" fontId="7" fillId="0" borderId="11" xfId="0" applyNumberFormat="1" applyFont="1" applyBorder="1" applyAlignment="1" applyProtection="1">
      <alignment vertical="center"/>
      <protection/>
    </xf>
    <xf numFmtId="178" fontId="7" fillId="0" borderId="31" xfId="0" applyNumberFormat="1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>
      <alignment vertical="center"/>
    </xf>
    <xf numFmtId="177" fontId="1" fillId="0" borderId="20" xfId="0" applyNumberFormat="1" applyFont="1" applyBorder="1" applyAlignment="1" applyProtection="1">
      <alignment vertical="center"/>
      <protection/>
    </xf>
    <xf numFmtId="177" fontId="1" fillId="0" borderId="19" xfId="0" applyNumberFormat="1" applyFont="1" applyBorder="1" applyAlignment="1" applyProtection="1">
      <alignment vertical="center"/>
      <protection/>
    </xf>
    <xf numFmtId="177" fontId="1" fillId="0" borderId="20" xfId="49" applyNumberFormat="1" applyFont="1" applyBorder="1" applyAlignment="1" applyProtection="1">
      <alignment vertical="center"/>
      <protection/>
    </xf>
    <xf numFmtId="0" fontId="1" fillId="0" borderId="2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8" fontId="7" fillId="0" borderId="20" xfId="0" applyNumberFormat="1" applyFont="1" applyBorder="1" applyAlignment="1">
      <alignment vertical="center"/>
    </xf>
    <xf numFmtId="177" fontId="7" fillId="0" borderId="18" xfId="49" applyNumberFormat="1" applyFont="1" applyBorder="1" applyAlignment="1">
      <alignment vertical="center"/>
    </xf>
    <xf numFmtId="177" fontId="7" fillId="0" borderId="20" xfId="49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177" fontId="11" fillId="0" borderId="32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vertical="center"/>
    </xf>
    <xf numFmtId="178" fontId="11" fillId="0" borderId="32" xfId="0" applyNumberFormat="1" applyFont="1" applyBorder="1" applyAlignment="1">
      <alignment vertical="center"/>
    </xf>
    <xf numFmtId="177" fontId="11" fillId="0" borderId="34" xfId="49" applyNumberFormat="1" applyFont="1" applyBorder="1" applyAlignment="1">
      <alignment vertical="center"/>
    </xf>
    <xf numFmtId="177" fontId="11" fillId="0" borderId="32" xfId="49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7" fontId="1" fillId="0" borderId="20" xfId="0" applyNumberFormat="1" applyFont="1" applyBorder="1" applyAlignment="1">
      <alignment vertical="center"/>
    </xf>
    <xf numFmtId="178" fontId="1" fillId="0" borderId="20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7" fontId="1" fillId="0" borderId="20" xfId="49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177" fontId="9" fillId="0" borderId="32" xfId="0" applyNumberFormat="1" applyFont="1" applyBorder="1" applyAlignment="1">
      <alignment vertical="center"/>
    </xf>
    <xf numFmtId="178" fontId="9" fillId="0" borderId="3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7" fontId="9" fillId="0" borderId="32" xfId="49" applyNumberFormat="1" applyFont="1" applyBorder="1" applyAlignment="1">
      <alignment vertical="center"/>
    </xf>
    <xf numFmtId="1" fontId="1" fillId="0" borderId="15" xfId="0" applyNumberFormat="1" applyFont="1" applyBorder="1" applyAlignment="1" applyProtection="1">
      <alignment horizontal="center" vertical="center"/>
      <protection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" fontId="1" fillId="0" borderId="13" xfId="0" applyNumberFormat="1" applyFont="1" applyBorder="1" applyAlignment="1" applyProtection="1">
      <alignment horizontal="center" vertical="center"/>
      <protection/>
    </xf>
    <xf numFmtId="0" fontId="1" fillId="0" borderId="36" xfId="0" applyFont="1" applyBorder="1" applyAlignment="1">
      <alignment horizontal="center" vertical="center"/>
    </xf>
    <xf numFmtId="178" fontId="1" fillId="0" borderId="13" xfId="0" applyNumberFormat="1" applyFont="1" applyBorder="1" applyAlignment="1" applyProtection="1">
      <alignment horizontal="center" vertical="center"/>
      <protection/>
    </xf>
    <xf numFmtId="178" fontId="1" fillId="0" borderId="36" xfId="0" applyNumberFormat="1" applyFont="1" applyBorder="1" applyAlignment="1">
      <alignment horizontal="center" vertical="center"/>
    </xf>
    <xf numFmtId="178" fontId="1" fillId="0" borderId="3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" fontId="1" fillId="0" borderId="36" xfId="0" applyNumberFormat="1" applyFont="1" applyBorder="1" applyAlignment="1" applyProtection="1">
      <alignment horizontal="center" vertical="center"/>
      <protection/>
    </xf>
    <xf numFmtId="177" fontId="1" fillId="0" borderId="30" xfId="0" applyNumberFormat="1" applyFont="1" applyBorder="1" applyAlignment="1" applyProtection="1">
      <alignment horizontal="center" vertical="center"/>
      <protection/>
    </xf>
    <xf numFmtId="177" fontId="1" fillId="0" borderId="31" xfId="0" applyNumberFormat="1" applyFont="1" applyBorder="1" applyAlignment="1">
      <alignment horizontal="center" vertical="center"/>
    </xf>
    <xf numFmtId="177" fontId="1" fillId="0" borderId="30" xfId="49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L56"/>
  <sheetViews>
    <sheetView tabSelected="1" defaultGridColor="0" zoomScalePageLayoutView="0" colorId="22" workbookViewId="0" topLeftCell="A1">
      <pane ySplit="5" topLeftCell="A38" activePane="bottomLeft" state="frozen"/>
      <selection pane="topLeft" activeCell="A1" sqref="A1"/>
      <selection pane="bottomLeft" activeCell="B3" sqref="B3"/>
    </sheetView>
  </sheetViews>
  <sheetFormatPr defaultColWidth="10.59765625" defaultRowHeight="15"/>
  <cols>
    <col min="1" max="1" width="3.19921875" style="2" customWidth="1"/>
    <col min="2" max="2" width="4.59765625" style="2" customWidth="1"/>
    <col min="3" max="3" width="3.09765625" style="2" customWidth="1"/>
    <col min="4" max="4" width="2.69921875" style="2" customWidth="1"/>
    <col min="5" max="7" width="8.3984375" style="72" customWidth="1"/>
    <col min="8" max="8" width="8.3984375" style="73" customWidth="1"/>
    <col min="9" max="9" width="9.59765625" style="72" customWidth="1"/>
    <col min="10" max="11" width="9.59765625" style="74" customWidth="1"/>
    <col min="12" max="12" width="9.59765625" style="73" customWidth="1"/>
    <col min="13" max="13" width="1" style="2" customWidth="1"/>
    <col min="14" max="16384" width="10.59765625" style="2" customWidth="1"/>
  </cols>
  <sheetData>
    <row r="1" spans="1:12" ht="18.75">
      <c r="A1" s="1" t="s">
        <v>0</v>
      </c>
      <c r="C1" s="3"/>
      <c r="D1" s="3"/>
      <c r="E1" s="4"/>
      <c r="F1" s="4"/>
      <c r="G1" s="4"/>
      <c r="H1" s="5"/>
      <c r="I1" s="4"/>
      <c r="J1" s="6"/>
      <c r="K1" s="6"/>
      <c r="L1" s="5"/>
    </row>
    <row r="2" spans="2:12" ht="14.25">
      <c r="B2" s="3"/>
      <c r="C2" s="3"/>
      <c r="D2" s="3"/>
      <c r="E2" s="4"/>
      <c r="F2" s="4"/>
      <c r="G2" s="4"/>
      <c r="H2" s="5"/>
      <c r="I2" s="4"/>
      <c r="J2" s="6"/>
      <c r="K2" s="6"/>
      <c r="L2" s="5"/>
    </row>
    <row r="3" spans="2:12" ht="15.75" customHeight="1">
      <c r="B3" s="7" t="s">
        <v>56</v>
      </c>
      <c r="C3" s="8"/>
      <c r="D3" s="8"/>
      <c r="E3" s="9"/>
      <c r="F3" s="9"/>
      <c r="G3" s="9"/>
      <c r="H3" s="10"/>
      <c r="I3" s="9"/>
      <c r="J3" s="11"/>
      <c r="K3" s="11"/>
      <c r="L3" s="10"/>
    </row>
    <row r="4" spans="1:12" ht="15.75" customHeight="1">
      <c r="A4" s="12"/>
      <c r="B4" s="182" t="s">
        <v>4</v>
      </c>
      <c r="C4" s="183"/>
      <c r="D4" s="184"/>
      <c r="E4" s="188" t="s">
        <v>5</v>
      </c>
      <c r="F4" s="189"/>
      <c r="G4" s="189"/>
      <c r="H4" s="189"/>
      <c r="I4" s="190" t="s">
        <v>1</v>
      </c>
      <c r="J4" s="191"/>
      <c r="K4" s="191"/>
      <c r="L4" s="192"/>
    </row>
    <row r="5" spans="1:12" ht="29.25" customHeight="1">
      <c r="A5" s="12"/>
      <c r="B5" s="185"/>
      <c r="C5" s="186"/>
      <c r="D5" s="187"/>
      <c r="E5" s="13" t="s">
        <v>6</v>
      </c>
      <c r="F5" s="14" t="s">
        <v>2</v>
      </c>
      <c r="G5" s="15" t="s">
        <v>3</v>
      </c>
      <c r="H5" s="16" t="s">
        <v>7</v>
      </c>
      <c r="I5" s="13" t="s">
        <v>6</v>
      </c>
      <c r="J5" s="17" t="s">
        <v>2</v>
      </c>
      <c r="K5" s="18" t="s">
        <v>3</v>
      </c>
      <c r="L5" s="19" t="s">
        <v>7</v>
      </c>
    </row>
    <row r="6" spans="1:12" ht="15.75" customHeight="1">
      <c r="A6" s="12"/>
      <c r="B6" s="20" t="s">
        <v>8</v>
      </c>
      <c r="C6" s="21">
        <v>35</v>
      </c>
      <c r="D6" s="22"/>
      <c r="E6" s="23">
        <f aca="true" t="shared" si="0" ref="E6:E39">SUM(F6:G6)</f>
        <v>563</v>
      </c>
      <c r="F6" s="24">
        <v>315</v>
      </c>
      <c r="G6" s="25">
        <v>248</v>
      </c>
      <c r="H6" s="26">
        <v>35.4</v>
      </c>
      <c r="I6" s="23">
        <v>49293</v>
      </c>
      <c r="J6" s="27">
        <v>27714</v>
      </c>
      <c r="K6" s="28">
        <v>21579</v>
      </c>
      <c r="L6" s="29">
        <v>30.7</v>
      </c>
    </row>
    <row r="7" spans="1:12" ht="15.75" customHeight="1">
      <c r="A7" s="12"/>
      <c r="B7" s="30"/>
      <c r="C7" s="31">
        <v>36</v>
      </c>
      <c r="D7" s="22"/>
      <c r="E7" s="32">
        <f t="shared" si="0"/>
        <v>474</v>
      </c>
      <c r="F7" s="33">
        <v>282</v>
      </c>
      <c r="G7" s="34">
        <v>192</v>
      </c>
      <c r="H7" s="35">
        <v>30.2</v>
      </c>
      <c r="I7" s="32">
        <v>45465</v>
      </c>
      <c r="J7" s="36">
        <v>25893</v>
      </c>
      <c r="K7" s="37">
        <v>19572</v>
      </c>
      <c r="L7" s="38">
        <v>28.6</v>
      </c>
    </row>
    <row r="8" spans="1:12" ht="15.75" customHeight="1">
      <c r="A8" s="12"/>
      <c r="B8" s="30"/>
      <c r="C8" s="31">
        <v>37</v>
      </c>
      <c r="D8" s="22"/>
      <c r="E8" s="32">
        <f t="shared" si="0"/>
        <v>464</v>
      </c>
      <c r="F8" s="33">
        <v>260</v>
      </c>
      <c r="G8" s="34">
        <v>204</v>
      </c>
      <c r="H8" s="35">
        <v>28.7</v>
      </c>
      <c r="I8" s="32">
        <v>42797</v>
      </c>
      <c r="J8" s="36">
        <v>24159</v>
      </c>
      <c r="K8" s="37">
        <v>18638</v>
      </c>
      <c r="L8" s="38">
        <v>26.4</v>
      </c>
    </row>
    <row r="9" spans="1:12" ht="15.75" customHeight="1">
      <c r="A9" s="12"/>
      <c r="B9" s="30"/>
      <c r="C9" s="31">
        <v>38</v>
      </c>
      <c r="D9" s="22"/>
      <c r="E9" s="32">
        <f t="shared" si="0"/>
        <v>437</v>
      </c>
      <c r="F9" s="33">
        <v>240</v>
      </c>
      <c r="G9" s="34">
        <v>197</v>
      </c>
      <c r="H9" s="35">
        <v>26.7</v>
      </c>
      <c r="I9" s="32">
        <v>38442</v>
      </c>
      <c r="J9" s="36">
        <v>21763</v>
      </c>
      <c r="K9" s="37">
        <v>16679</v>
      </c>
      <c r="L9" s="38">
        <v>23.2</v>
      </c>
    </row>
    <row r="10" spans="1:12" ht="15.75" customHeight="1">
      <c r="A10" s="12"/>
      <c r="B10" s="30"/>
      <c r="C10" s="31">
        <v>39</v>
      </c>
      <c r="D10" s="22"/>
      <c r="E10" s="32">
        <f t="shared" si="0"/>
        <v>408</v>
      </c>
      <c r="F10" s="33">
        <v>230</v>
      </c>
      <c r="G10" s="34">
        <v>178</v>
      </c>
      <c r="H10" s="35">
        <v>24</v>
      </c>
      <c r="I10" s="32">
        <v>34967</v>
      </c>
      <c r="J10" s="36">
        <v>19922</v>
      </c>
      <c r="K10" s="37">
        <v>15045</v>
      </c>
      <c r="L10" s="38">
        <v>20.4</v>
      </c>
    </row>
    <row r="11" spans="1:12" ht="15.75" customHeight="1">
      <c r="A11" s="12"/>
      <c r="B11" s="30"/>
      <c r="C11" s="21">
        <v>40</v>
      </c>
      <c r="D11" s="22"/>
      <c r="E11" s="23">
        <f t="shared" si="0"/>
        <v>352</v>
      </c>
      <c r="F11" s="24">
        <v>219</v>
      </c>
      <c r="G11" s="25">
        <v>133</v>
      </c>
      <c r="H11" s="26">
        <v>19.5</v>
      </c>
      <c r="I11" s="23">
        <v>33742</v>
      </c>
      <c r="J11" s="27">
        <v>19322</v>
      </c>
      <c r="K11" s="28">
        <v>14420</v>
      </c>
      <c r="L11" s="29">
        <v>18.5</v>
      </c>
    </row>
    <row r="12" spans="1:12" ht="15.75" customHeight="1">
      <c r="A12" s="12"/>
      <c r="B12" s="30"/>
      <c r="C12" s="31">
        <v>41</v>
      </c>
      <c r="D12" s="22"/>
      <c r="E12" s="32">
        <f t="shared" si="0"/>
        <v>294</v>
      </c>
      <c r="F12" s="33">
        <v>176</v>
      </c>
      <c r="G12" s="34">
        <v>118</v>
      </c>
      <c r="H12" s="35">
        <v>24.6</v>
      </c>
      <c r="I12" s="32">
        <v>26217</v>
      </c>
      <c r="J12" s="36">
        <v>15024</v>
      </c>
      <c r="K12" s="37">
        <v>11193</v>
      </c>
      <c r="L12" s="38">
        <v>19.3</v>
      </c>
    </row>
    <row r="13" spans="1:12" ht="15.75" customHeight="1">
      <c r="A13" s="12"/>
      <c r="B13" s="30"/>
      <c r="C13" s="31">
        <v>42</v>
      </c>
      <c r="D13" s="22"/>
      <c r="E13" s="32">
        <f t="shared" si="0"/>
        <v>327</v>
      </c>
      <c r="F13" s="33">
        <v>188</v>
      </c>
      <c r="G13" s="34">
        <v>139</v>
      </c>
      <c r="H13" s="35">
        <v>17.6</v>
      </c>
      <c r="I13" s="32">
        <v>28928</v>
      </c>
      <c r="J13" s="36">
        <v>16628</v>
      </c>
      <c r="K13" s="37">
        <v>12300</v>
      </c>
      <c r="L13" s="38">
        <v>14.9</v>
      </c>
    </row>
    <row r="14" spans="1:12" ht="15.75" customHeight="1">
      <c r="A14" s="12"/>
      <c r="B14" s="30"/>
      <c r="C14" s="31">
        <v>43</v>
      </c>
      <c r="D14" s="22"/>
      <c r="E14" s="32">
        <f t="shared" si="0"/>
        <v>344</v>
      </c>
      <c r="F14" s="33">
        <v>198</v>
      </c>
      <c r="G14" s="34">
        <v>146</v>
      </c>
      <c r="H14" s="35">
        <v>19.1</v>
      </c>
      <c r="I14" s="32">
        <v>28600</v>
      </c>
      <c r="J14" s="36">
        <v>16676</v>
      </c>
      <c r="K14" s="37">
        <v>11924</v>
      </c>
      <c r="L14" s="38">
        <v>15.3</v>
      </c>
    </row>
    <row r="15" spans="1:12" ht="15.75" customHeight="1">
      <c r="A15" s="12"/>
      <c r="B15" s="30"/>
      <c r="C15" s="31">
        <v>44</v>
      </c>
      <c r="D15" s="22"/>
      <c r="E15" s="32">
        <f t="shared" si="0"/>
        <v>254</v>
      </c>
      <c r="F15" s="33">
        <v>150</v>
      </c>
      <c r="G15" s="34">
        <v>104</v>
      </c>
      <c r="H15" s="35">
        <v>14.4</v>
      </c>
      <c r="I15" s="32">
        <v>26874</v>
      </c>
      <c r="J15" s="36">
        <v>15544</v>
      </c>
      <c r="K15" s="37">
        <v>11330</v>
      </c>
      <c r="L15" s="38">
        <v>14.2</v>
      </c>
    </row>
    <row r="16" spans="1:12" ht="15.75" customHeight="1">
      <c r="A16" s="12"/>
      <c r="B16" s="30"/>
      <c r="C16" s="21">
        <v>45</v>
      </c>
      <c r="D16" s="22"/>
      <c r="E16" s="23">
        <f t="shared" si="0"/>
        <v>280</v>
      </c>
      <c r="F16" s="24">
        <v>168</v>
      </c>
      <c r="G16" s="25">
        <v>112</v>
      </c>
      <c r="H16" s="26">
        <v>15.6</v>
      </c>
      <c r="I16" s="23">
        <v>25412</v>
      </c>
      <c r="J16" s="27">
        <v>14747</v>
      </c>
      <c r="K16" s="28">
        <v>10665</v>
      </c>
      <c r="L16" s="29">
        <v>13.1</v>
      </c>
    </row>
    <row r="17" spans="1:12" ht="15.75" customHeight="1">
      <c r="A17" s="12"/>
      <c r="B17" s="30"/>
      <c r="C17" s="31">
        <v>46</v>
      </c>
      <c r="D17" s="22"/>
      <c r="E17" s="32">
        <f t="shared" si="0"/>
        <v>271</v>
      </c>
      <c r="F17" s="33">
        <v>154</v>
      </c>
      <c r="G17" s="34">
        <v>117</v>
      </c>
      <c r="H17" s="35">
        <v>14.9</v>
      </c>
      <c r="I17" s="32">
        <v>24805</v>
      </c>
      <c r="J17" s="36">
        <v>14292</v>
      </c>
      <c r="K17" s="37">
        <v>10513</v>
      </c>
      <c r="L17" s="38">
        <v>12.4</v>
      </c>
    </row>
    <row r="18" spans="1:12" ht="15.75" customHeight="1">
      <c r="A18" s="12"/>
      <c r="B18" s="30"/>
      <c r="C18" s="31">
        <v>47</v>
      </c>
      <c r="D18" s="22"/>
      <c r="E18" s="32">
        <f t="shared" si="0"/>
        <v>259</v>
      </c>
      <c r="F18" s="33">
        <v>153</v>
      </c>
      <c r="G18" s="34">
        <v>106</v>
      </c>
      <c r="H18" s="35">
        <v>14.1</v>
      </c>
      <c r="I18" s="32">
        <v>23773</v>
      </c>
      <c r="J18" s="36">
        <v>13840</v>
      </c>
      <c r="K18" s="37">
        <v>9933</v>
      </c>
      <c r="L18" s="38">
        <v>11.7</v>
      </c>
    </row>
    <row r="19" spans="1:12" ht="15.75" customHeight="1">
      <c r="A19" s="12"/>
      <c r="B19" s="30"/>
      <c r="C19" s="31">
        <v>48</v>
      </c>
      <c r="D19" s="22"/>
      <c r="E19" s="32">
        <f t="shared" si="0"/>
        <v>232</v>
      </c>
      <c r="F19" s="33">
        <v>128</v>
      </c>
      <c r="G19" s="34">
        <v>104</v>
      </c>
      <c r="H19" s="35">
        <v>12.5</v>
      </c>
      <c r="I19" s="32">
        <v>23683</v>
      </c>
      <c r="J19" s="36">
        <v>13698</v>
      </c>
      <c r="K19" s="37">
        <v>9985</v>
      </c>
      <c r="L19" s="38">
        <v>11.3</v>
      </c>
    </row>
    <row r="20" spans="1:12" ht="15.75" customHeight="1">
      <c r="A20" s="12"/>
      <c r="B20" s="30"/>
      <c r="C20" s="31">
        <v>49</v>
      </c>
      <c r="D20" s="22"/>
      <c r="E20" s="32">
        <f t="shared" si="0"/>
        <v>224</v>
      </c>
      <c r="F20" s="33">
        <v>142</v>
      </c>
      <c r="G20" s="34">
        <v>82</v>
      </c>
      <c r="H20" s="35">
        <v>12.5</v>
      </c>
      <c r="I20" s="32">
        <v>21888</v>
      </c>
      <c r="J20" s="36">
        <v>12654</v>
      </c>
      <c r="K20" s="37">
        <v>9234</v>
      </c>
      <c r="L20" s="38">
        <v>10.8</v>
      </c>
    </row>
    <row r="21" spans="1:12" ht="15.75" customHeight="1">
      <c r="A21" s="12"/>
      <c r="B21" s="30"/>
      <c r="C21" s="21">
        <v>50</v>
      </c>
      <c r="D21" s="22"/>
      <c r="E21" s="23">
        <f t="shared" si="0"/>
        <v>205</v>
      </c>
      <c r="F21" s="24">
        <v>116</v>
      </c>
      <c r="G21" s="25">
        <v>89</v>
      </c>
      <c r="H21" s="26">
        <v>12.5</v>
      </c>
      <c r="I21" s="23">
        <v>19103</v>
      </c>
      <c r="J21" s="27">
        <v>10975</v>
      </c>
      <c r="K21" s="28">
        <v>8128</v>
      </c>
      <c r="L21" s="29">
        <v>10</v>
      </c>
    </row>
    <row r="22" spans="1:12" ht="15.75" customHeight="1">
      <c r="A22" s="12"/>
      <c r="B22" s="30"/>
      <c r="C22" s="31">
        <v>51</v>
      </c>
      <c r="D22" s="22"/>
      <c r="E22" s="32">
        <f t="shared" si="0"/>
        <v>171</v>
      </c>
      <c r="F22" s="33">
        <v>96</v>
      </c>
      <c r="G22" s="34">
        <v>75</v>
      </c>
      <c r="H22" s="35">
        <v>10.9</v>
      </c>
      <c r="I22" s="32">
        <v>17105</v>
      </c>
      <c r="J22" s="36">
        <v>9843</v>
      </c>
      <c r="K22" s="37">
        <v>7262</v>
      </c>
      <c r="L22" s="38">
        <v>9.3</v>
      </c>
    </row>
    <row r="23" spans="1:12" ht="15.75" customHeight="1">
      <c r="A23" s="12"/>
      <c r="B23" s="30"/>
      <c r="C23" s="31">
        <v>52</v>
      </c>
      <c r="D23" s="22"/>
      <c r="E23" s="32">
        <f t="shared" si="0"/>
        <v>178</v>
      </c>
      <c r="F23" s="33">
        <v>95</v>
      </c>
      <c r="G23" s="34">
        <v>83</v>
      </c>
      <c r="H23" s="35">
        <v>12.1</v>
      </c>
      <c r="I23" s="32">
        <v>15666</v>
      </c>
      <c r="J23" s="36">
        <v>8988</v>
      </c>
      <c r="K23" s="37">
        <v>6678</v>
      </c>
      <c r="L23" s="38">
        <v>8.9</v>
      </c>
    </row>
    <row r="24" spans="1:12" ht="15.75" customHeight="1">
      <c r="A24" s="12"/>
      <c r="B24" s="30"/>
      <c r="C24" s="31">
        <v>53</v>
      </c>
      <c r="D24" s="22"/>
      <c r="E24" s="32">
        <f t="shared" si="0"/>
        <v>153</v>
      </c>
      <c r="F24" s="33">
        <v>87</v>
      </c>
      <c r="G24" s="34">
        <v>66</v>
      </c>
      <c r="H24" s="35">
        <v>10.5</v>
      </c>
      <c r="I24" s="32">
        <v>14327</v>
      </c>
      <c r="J24" s="36">
        <v>8216</v>
      </c>
      <c r="K24" s="37">
        <v>6111</v>
      </c>
      <c r="L24" s="38">
        <v>8.4</v>
      </c>
    </row>
    <row r="25" spans="1:12" ht="15.75" customHeight="1">
      <c r="A25" s="12"/>
      <c r="B25" s="30"/>
      <c r="C25" s="31">
        <v>54</v>
      </c>
      <c r="D25" s="22"/>
      <c r="E25" s="32">
        <f t="shared" si="0"/>
        <v>137</v>
      </c>
      <c r="F25" s="33">
        <v>82</v>
      </c>
      <c r="G25" s="34">
        <v>55</v>
      </c>
      <c r="H25" s="35">
        <v>10</v>
      </c>
      <c r="I25" s="32">
        <v>12923</v>
      </c>
      <c r="J25" s="36">
        <v>7387</v>
      </c>
      <c r="K25" s="37">
        <v>5536</v>
      </c>
      <c r="L25" s="38">
        <v>7.9</v>
      </c>
    </row>
    <row r="26" spans="1:12" ht="15.75" customHeight="1">
      <c r="A26" s="12"/>
      <c r="B26" s="30"/>
      <c r="C26" s="21">
        <v>55</v>
      </c>
      <c r="D26" s="22"/>
      <c r="E26" s="23">
        <f t="shared" si="0"/>
        <v>113</v>
      </c>
      <c r="F26" s="24">
        <v>67</v>
      </c>
      <c r="G26" s="25">
        <v>46</v>
      </c>
      <c r="H26" s="26">
        <v>8.4</v>
      </c>
      <c r="I26" s="23">
        <v>11841</v>
      </c>
      <c r="J26" s="27">
        <v>6754</v>
      </c>
      <c r="K26" s="28">
        <v>5087</v>
      </c>
      <c r="L26" s="29">
        <v>7.5</v>
      </c>
    </row>
    <row r="27" spans="1:12" ht="15.75" customHeight="1">
      <c r="A27" s="12"/>
      <c r="B27" s="30"/>
      <c r="C27" s="31">
        <v>56</v>
      </c>
      <c r="D27" s="22"/>
      <c r="E27" s="32">
        <f t="shared" si="0"/>
        <v>126</v>
      </c>
      <c r="F27" s="33">
        <v>67</v>
      </c>
      <c r="G27" s="34">
        <v>59</v>
      </c>
      <c r="H27" s="35">
        <v>9.8</v>
      </c>
      <c r="I27" s="32">
        <v>10891</v>
      </c>
      <c r="J27" s="36">
        <v>6148</v>
      </c>
      <c r="K27" s="37">
        <v>4743</v>
      </c>
      <c r="L27" s="38">
        <v>7.1</v>
      </c>
    </row>
    <row r="28" spans="1:12" ht="15.75" customHeight="1">
      <c r="A28" s="12"/>
      <c r="B28" s="30"/>
      <c r="C28" s="31">
        <v>57</v>
      </c>
      <c r="D28" s="22"/>
      <c r="E28" s="32">
        <f t="shared" si="0"/>
        <v>116</v>
      </c>
      <c r="F28" s="33">
        <v>62</v>
      </c>
      <c r="G28" s="34">
        <v>54</v>
      </c>
      <c r="H28" s="35">
        <v>8.9</v>
      </c>
      <c r="I28" s="32">
        <v>9969</v>
      </c>
      <c r="J28" s="36">
        <v>5685</v>
      </c>
      <c r="K28" s="37">
        <v>4284</v>
      </c>
      <c r="L28" s="38">
        <v>6.6</v>
      </c>
    </row>
    <row r="29" spans="1:12" ht="15.75" customHeight="1">
      <c r="A29" s="12"/>
      <c r="B29" s="30"/>
      <c r="C29" s="31">
        <v>58</v>
      </c>
      <c r="D29" s="22"/>
      <c r="E29" s="32">
        <f t="shared" si="0"/>
        <v>113</v>
      </c>
      <c r="F29" s="33">
        <v>71</v>
      </c>
      <c r="G29" s="34">
        <v>42</v>
      </c>
      <c r="H29" s="35">
        <v>8.7</v>
      </c>
      <c r="I29" s="32">
        <v>9406</v>
      </c>
      <c r="J29" s="36">
        <v>5267</v>
      </c>
      <c r="K29" s="37">
        <v>4139</v>
      </c>
      <c r="L29" s="38">
        <v>6.2</v>
      </c>
    </row>
    <row r="30" spans="1:12" ht="15.75" customHeight="1">
      <c r="A30" s="12"/>
      <c r="B30" s="30"/>
      <c r="C30" s="31">
        <v>59</v>
      </c>
      <c r="D30" s="22"/>
      <c r="E30" s="32">
        <f t="shared" si="0"/>
        <v>72</v>
      </c>
      <c r="F30" s="33">
        <v>40</v>
      </c>
      <c r="G30" s="34">
        <v>32</v>
      </c>
      <c r="H30" s="35">
        <v>5.7</v>
      </c>
      <c r="I30" s="32">
        <v>8920</v>
      </c>
      <c r="J30" s="36">
        <v>5075</v>
      </c>
      <c r="K30" s="37">
        <v>3845</v>
      </c>
      <c r="L30" s="38">
        <v>6</v>
      </c>
    </row>
    <row r="31" spans="1:12" ht="15.75" customHeight="1">
      <c r="A31" s="12"/>
      <c r="B31" s="30"/>
      <c r="C31" s="21">
        <v>60</v>
      </c>
      <c r="D31" s="22"/>
      <c r="E31" s="23">
        <f t="shared" si="0"/>
        <v>79</v>
      </c>
      <c r="F31" s="24">
        <v>43</v>
      </c>
      <c r="G31" s="25">
        <v>36</v>
      </c>
      <c r="H31" s="26">
        <v>6.5</v>
      </c>
      <c r="I31" s="23">
        <v>7899</v>
      </c>
      <c r="J31" s="27">
        <v>4332</v>
      </c>
      <c r="K31" s="28">
        <v>3567</v>
      </c>
      <c r="L31" s="29">
        <v>5.5</v>
      </c>
    </row>
    <row r="32" spans="1:12" ht="15.75" customHeight="1">
      <c r="A32" s="12"/>
      <c r="B32" s="30"/>
      <c r="C32" s="31">
        <v>61</v>
      </c>
      <c r="D32" s="22"/>
      <c r="E32" s="32">
        <f t="shared" si="0"/>
        <v>54</v>
      </c>
      <c r="F32" s="33">
        <v>24</v>
      </c>
      <c r="G32" s="34">
        <v>30</v>
      </c>
      <c r="H32" s="35">
        <v>4.6</v>
      </c>
      <c r="I32" s="32">
        <v>7251</v>
      </c>
      <c r="J32" s="36">
        <v>4008</v>
      </c>
      <c r="K32" s="37">
        <v>3243</v>
      </c>
      <c r="L32" s="38">
        <v>5.2</v>
      </c>
    </row>
    <row r="33" spans="1:12" ht="15.75" customHeight="1">
      <c r="A33" s="12"/>
      <c r="B33" s="30"/>
      <c r="C33" s="31">
        <v>62</v>
      </c>
      <c r="D33" s="22"/>
      <c r="E33" s="32">
        <f t="shared" si="0"/>
        <v>67</v>
      </c>
      <c r="F33" s="33">
        <v>33</v>
      </c>
      <c r="G33" s="34">
        <v>34</v>
      </c>
      <c r="H33" s="35">
        <v>5.9</v>
      </c>
      <c r="I33" s="32">
        <v>6711</v>
      </c>
      <c r="J33" s="36">
        <v>3734</v>
      </c>
      <c r="K33" s="37">
        <v>2977</v>
      </c>
      <c r="L33" s="38">
        <v>5</v>
      </c>
    </row>
    <row r="34" spans="1:12" ht="15.75" customHeight="1">
      <c r="A34" s="12"/>
      <c r="B34" s="30"/>
      <c r="C34" s="31">
        <v>63</v>
      </c>
      <c r="D34" s="22"/>
      <c r="E34" s="32">
        <f t="shared" si="0"/>
        <v>58</v>
      </c>
      <c r="F34" s="33">
        <v>32</v>
      </c>
      <c r="G34" s="34">
        <v>26</v>
      </c>
      <c r="H34" s="35">
        <v>5.3</v>
      </c>
      <c r="I34" s="32">
        <v>6265</v>
      </c>
      <c r="J34" s="36">
        <v>3434</v>
      </c>
      <c r="K34" s="37">
        <v>2831</v>
      </c>
      <c r="L34" s="38">
        <v>4.8</v>
      </c>
    </row>
    <row r="35" spans="1:12" ht="15.75" customHeight="1">
      <c r="A35" s="12"/>
      <c r="B35" s="39" t="s">
        <v>36</v>
      </c>
      <c r="C35" s="40" t="s">
        <v>9</v>
      </c>
      <c r="D35" s="41"/>
      <c r="E35" s="32">
        <f t="shared" si="0"/>
        <v>55</v>
      </c>
      <c r="F35" s="33">
        <v>34</v>
      </c>
      <c r="G35" s="34">
        <v>21</v>
      </c>
      <c r="H35" s="35">
        <v>5.3</v>
      </c>
      <c r="I35" s="32">
        <v>5724</v>
      </c>
      <c r="J35" s="36">
        <v>3118</v>
      </c>
      <c r="K35" s="37">
        <v>2606</v>
      </c>
      <c r="L35" s="38">
        <v>4.6</v>
      </c>
    </row>
    <row r="36" spans="1:12" ht="15.75" customHeight="1">
      <c r="A36" s="12"/>
      <c r="B36" s="30"/>
      <c r="C36" s="21">
        <v>2</v>
      </c>
      <c r="D36" s="22"/>
      <c r="E36" s="23">
        <f t="shared" si="0"/>
        <v>51</v>
      </c>
      <c r="F36" s="24">
        <v>24</v>
      </c>
      <c r="G36" s="25">
        <v>27</v>
      </c>
      <c r="H36" s="26">
        <v>5</v>
      </c>
      <c r="I36" s="23">
        <v>5616</v>
      </c>
      <c r="J36" s="27">
        <v>3123</v>
      </c>
      <c r="K36" s="28">
        <v>2493</v>
      </c>
      <c r="L36" s="29">
        <v>4.6</v>
      </c>
    </row>
    <row r="37" spans="1:12" ht="15.75" customHeight="1">
      <c r="A37" s="12"/>
      <c r="B37" s="30"/>
      <c r="C37" s="31">
        <v>3</v>
      </c>
      <c r="D37" s="22"/>
      <c r="E37" s="32">
        <f t="shared" si="0"/>
        <v>39</v>
      </c>
      <c r="F37" s="33">
        <v>19</v>
      </c>
      <c r="G37" s="34">
        <v>20</v>
      </c>
      <c r="H37" s="35">
        <v>3.8</v>
      </c>
      <c r="I37" s="32">
        <v>5418</v>
      </c>
      <c r="J37" s="36">
        <v>2915</v>
      </c>
      <c r="K37" s="37">
        <v>2503</v>
      </c>
      <c r="L37" s="38">
        <v>4.4</v>
      </c>
    </row>
    <row r="38" spans="1:12" ht="15.75" customHeight="1">
      <c r="A38" s="12"/>
      <c r="B38" s="30"/>
      <c r="C38" s="31">
        <v>4</v>
      </c>
      <c r="D38" s="22"/>
      <c r="E38" s="32">
        <f t="shared" si="0"/>
        <v>41</v>
      </c>
      <c r="F38" s="33">
        <v>22</v>
      </c>
      <c r="G38" s="34">
        <v>19</v>
      </c>
      <c r="H38" s="35">
        <v>4.1</v>
      </c>
      <c r="I38" s="32">
        <v>5477</v>
      </c>
      <c r="J38" s="36">
        <v>3103</v>
      </c>
      <c r="K38" s="37">
        <v>2374</v>
      </c>
      <c r="L38" s="38">
        <v>4.5</v>
      </c>
    </row>
    <row r="39" spans="1:12" ht="15.75" customHeight="1">
      <c r="A39" s="12"/>
      <c r="B39" s="30"/>
      <c r="C39" s="31">
        <v>5</v>
      </c>
      <c r="D39" s="22"/>
      <c r="E39" s="32">
        <f t="shared" si="0"/>
        <v>38</v>
      </c>
      <c r="F39" s="33">
        <v>26</v>
      </c>
      <c r="G39" s="34">
        <v>12</v>
      </c>
      <c r="H39" s="35">
        <v>3.9</v>
      </c>
      <c r="I39" s="32">
        <v>5169</v>
      </c>
      <c r="J39" s="36">
        <v>2847</v>
      </c>
      <c r="K39" s="37">
        <v>2322</v>
      </c>
      <c r="L39" s="38">
        <v>4.3</v>
      </c>
    </row>
    <row r="40" spans="1:12" ht="15.75" customHeight="1">
      <c r="A40" s="12"/>
      <c r="B40" s="30"/>
      <c r="C40" s="31">
        <v>6</v>
      </c>
      <c r="D40" s="22"/>
      <c r="E40" s="32">
        <v>46</v>
      </c>
      <c r="F40" s="33">
        <v>21</v>
      </c>
      <c r="G40" s="34">
        <v>25</v>
      </c>
      <c r="H40" s="35">
        <v>4.5</v>
      </c>
      <c r="I40" s="32">
        <v>5261</v>
      </c>
      <c r="J40" s="36">
        <v>2994</v>
      </c>
      <c r="K40" s="37">
        <v>2267</v>
      </c>
      <c r="L40" s="38">
        <v>4.2</v>
      </c>
    </row>
    <row r="41" spans="1:12" ht="15.75" customHeight="1">
      <c r="A41" s="12"/>
      <c r="B41" s="30"/>
      <c r="C41" s="21">
        <v>7</v>
      </c>
      <c r="D41" s="22"/>
      <c r="E41" s="23">
        <v>49</v>
      </c>
      <c r="F41" s="24">
        <v>24</v>
      </c>
      <c r="G41" s="25">
        <v>25</v>
      </c>
      <c r="H41" s="26">
        <v>5</v>
      </c>
      <c r="I41" s="23">
        <v>5054</v>
      </c>
      <c r="J41" s="27">
        <v>2808</v>
      </c>
      <c r="K41" s="28">
        <v>2246</v>
      </c>
      <c r="L41" s="29">
        <v>4.3</v>
      </c>
    </row>
    <row r="42" spans="1:12" ht="15.75" customHeight="1">
      <c r="A42" s="12"/>
      <c r="B42" s="30"/>
      <c r="C42" s="31">
        <v>8</v>
      </c>
      <c r="D42" s="22"/>
      <c r="E42" s="32">
        <v>27</v>
      </c>
      <c r="F42" s="33">
        <v>15</v>
      </c>
      <c r="G42" s="34">
        <v>12</v>
      </c>
      <c r="H42" s="35">
        <v>2.7</v>
      </c>
      <c r="I42" s="32">
        <v>4546</v>
      </c>
      <c r="J42" s="36">
        <v>2532</v>
      </c>
      <c r="K42" s="37">
        <v>2014</v>
      </c>
      <c r="L42" s="38">
        <v>3.8</v>
      </c>
    </row>
    <row r="43" spans="1:12" ht="15.75" customHeight="1">
      <c r="A43" s="12"/>
      <c r="B43" s="30"/>
      <c r="C43" s="31">
        <v>9</v>
      </c>
      <c r="D43" s="22"/>
      <c r="E43" s="32">
        <v>43</v>
      </c>
      <c r="F43" s="33">
        <v>21</v>
      </c>
      <c r="G43" s="34">
        <v>22</v>
      </c>
      <c r="H43" s="35">
        <v>4.4</v>
      </c>
      <c r="I43" s="32">
        <v>4403</v>
      </c>
      <c r="J43" s="36">
        <v>2414</v>
      </c>
      <c r="K43" s="37">
        <v>1989</v>
      </c>
      <c r="L43" s="38">
        <v>3.7</v>
      </c>
    </row>
    <row r="44" spans="1:12" ht="15.75" customHeight="1">
      <c r="A44" s="12"/>
      <c r="B44" s="42"/>
      <c r="C44" s="31">
        <v>10</v>
      </c>
      <c r="D44" s="31"/>
      <c r="E44" s="32">
        <v>34</v>
      </c>
      <c r="F44" s="33">
        <v>24</v>
      </c>
      <c r="G44" s="34">
        <v>10</v>
      </c>
      <c r="H44" s="35">
        <v>3.4</v>
      </c>
      <c r="I44" s="32">
        <v>4380</v>
      </c>
      <c r="J44" s="36">
        <v>2364</v>
      </c>
      <c r="K44" s="37">
        <v>2016</v>
      </c>
      <c r="L44" s="38">
        <v>3.6</v>
      </c>
    </row>
    <row r="45" spans="1:12" ht="15.75" customHeight="1">
      <c r="A45" s="12"/>
      <c r="B45" s="42"/>
      <c r="C45" s="31">
        <v>11</v>
      </c>
      <c r="D45" s="31"/>
      <c r="E45" s="32">
        <v>28</v>
      </c>
      <c r="F45" s="33">
        <v>13</v>
      </c>
      <c r="G45" s="34">
        <v>15</v>
      </c>
      <c r="H45" s="35">
        <v>2.9</v>
      </c>
      <c r="I45" s="32">
        <v>4010</v>
      </c>
      <c r="J45" s="36">
        <v>2224</v>
      </c>
      <c r="K45" s="37">
        <v>1786</v>
      </c>
      <c r="L45" s="38">
        <v>3.4</v>
      </c>
    </row>
    <row r="46" spans="1:12" ht="15.75" customHeight="1">
      <c r="A46" s="12"/>
      <c r="B46" s="30"/>
      <c r="C46" s="21">
        <v>12</v>
      </c>
      <c r="D46" s="22"/>
      <c r="E46" s="23">
        <v>26</v>
      </c>
      <c r="F46" s="24">
        <v>17</v>
      </c>
      <c r="G46" s="25">
        <v>9</v>
      </c>
      <c r="H46" s="26">
        <v>2.7</v>
      </c>
      <c r="I46" s="23">
        <v>3830</v>
      </c>
      <c r="J46" s="27">
        <v>2107</v>
      </c>
      <c r="K46" s="28">
        <v>1723</v>
      </c>
      <c r="L46" s="29">
        <v>3.2</v>
      </c>
    </row>
    <row r="47" spans="1:12" ht="15.75" customHeight="1">
      <c r="A47" s="12"/>
      <c r="B47" s="42"/>
      <c r="C47" s="31">
        <v>13</v>
      </c>
      <c r="D47" s="31"/>
      <c r="E47" s="32">
        <v>32</v>
      </c>
      <c r="F47" s="33">
        <v>17</v>
      </c>
      <c r="G47" s="34">
        <v>15</v>
      </c>
      <c r="H47" s="35">
        <v>3.4</v>
      </c>
      <c r="I47" s="32">
        <v>3599</v>
      </c>
      <c r="J47" s="36">
        <v>1989</v>
      </c>
      <c r="K47" s="37">
        <v>1610</v>
      </c>
      <c r="L47" s="38">
        <v>3.1</v>
      </c>
    </row>
    <row r="48" spans="1:12" ht="15.75" customHeight="1">
      <c r="A48" s="12"/>
      <c r="B48" s="43"/>
      <c r="C48" s="44">
        <v>14</v>
      </c>
      <c r="D48" s="45"/>
      <c r="E48" s="46">
        <v>23</v>
      </c>
      <c r="F48" s="47">
        <v>11</v>
      </c>
      <c r="G48" s="46">
        <v>12</v>
      </c>
      <c r="H48" s="48">
        <v>2.6</v>
      </c>
      <c r="I48" s="49">
        <v>3947</v>
      </c>
      <c r="J48" s="50">
        <v>1903</v>
      </c>
      <c r="K48" s="51">
        <v>1594</v>
      </c>
      <c r="L48" s="52">
        <v>3</v>
      </c>
    </row>
    <row r="49" spans="1:12" ht="15.75" customHeight="1">
      <c r="A49" s="12"/>
      <c r="B49" s="53"/>
      <c r="C49" s="54">
        <v>15</v>
      </c>
      <c r="D49" s="55"/>
      <c r="E49" s="56">
        <v>26</v>
      </c>
      <c r="F49" s="57">
        <v>17</v>
      </c>
      <c r="G49" s="56">
        <v>9</v>
      </c>
      <c r="H49" s="58">
        <v>3.037028384534517</v>
      </c>
      <c r="I49" s="59">
        <v>3364</v>
      </c>
      <c r="J49" s="60">
        <v>1787</v>
      </c>
      <c r="K49" s="61">
        <v>1577</v>
      </c>
      <c r="L49" s="62">
        <v>2.9939213784142185</v>
      </c>
    </row>
    <row r="50" spans="1:12" ht="15.75" customHeight="1">
      <c r="A50" s="12"/>
      <c r="B50" s="53"/>
      <c r="C50" s="54">
        <v>16</v>
      </c>
      <c r="D50" s="55"/>
      <c r="E50" s="56">
        <v>21</v>
      </c>
      <c r="F50" s="57">
        <v>13</v>
      </c>
      <c r="G50" s="56">
        <v>8</v>
      </c>
      <c r="H50" s="58">
        <v>2.6</v>
      </c>
      <c r="I50" s="59">
        <v>3122</v>
      </c>
      <c r="J50" s="60">
        <v>1716</v>
      </c>
      <c r="K50" s="61">
        <v>1406</v>
      </c>
      <c r="L50" s="62">
        <v>2.8</v>
      </c>
    </row>
    <row r="51" spans="1:12" ht="15.75" customHeight="1">
      <c r="A51" s="12"/>
      <c r="B51" s="53"/>
      <c r="C51" s="63">
        <v>17</v>
      </c>
      <c r="D51" s="64"/>
      <c r="E51" s="65">
        <f>SUM(F51:G51)</f>
        <v>26</v>
      </c>
      <c r="F51" s="66">
        <v>14</v>
      </c>
      <c r="G51" s="65">
        <v>12</v>
      </c>
      <c r="H51" s="67">
        <v>3.3</v>
      </c>
      <c r="I51" s="68">
        <f>SUM(J51:K51)</f>
        <v>2958</v>
      </c>
      <c r="J51" s="69">
        <v>1641</v>
      </c>
      <c r="K51" s="70">
        <v>1317</v>
      </c>
      <c r="L51" s="71">
        <v>2.8</v>
      </c>
    </row>
    <row r="52" spans="2:12" ht="14.25">
      <c r="B52" s="53"/>
      <c r="C52" s="54">
        <v>18</v>
      </c>
      <c r="D52" s="55"/>
      <c r="E52" s="56">
        <v>22</v>
      </c>
      <c r="F52" s="57">
        <v>13</v>
      </c>
      <c r="G52" s="56">
        <v>9</v>
      </c>
      <c r="H52" s="58">
        <v>2.8</v>
      </c>
      <c r="I52" s="59">
        <v>2864</v>
      </c>
      <c r="J52" s="60">
        <v>1556</v>
      </c>
      <c r="K52" s="61">
        <v>1308</v>
      </c>
      <c r="L52" s="62">
        <v>2.6</v>
      </c>
    </row>
    <row r="53" spans="2:12" ht="14.25">
      <c r="B53" s="53"/>
      <c r="C53" s="54">
        <v>19</v>
      </c>
      <c r="D53" s="55"/>
      <c r="E53" s="56">
        <v>27</v>
      </c>
      <c r="F53" s="57">
        <v>13</v>
      </c>
      <c r="G53" s="56">
        <v>14</v>
      </c>
      <c r="H53" s="58">
        <v>3.5</v>
      </c>
      <c r="I53" s="59">
        <v>2828</v>
      </c>
      <c r="J53" s="60">
        <v>1534</v>
      </c>
      <c r="K53" s="61">
        <v>1294</v>
      </c>
      <c r="L53" s="62">
        <v>2.6</v>
      </c>
    </row>
    <row r="54" spans="2:12" ht="14.25">
      <c r="B54" s="30"/>
      <c r="C54" s="22">
        <v>20</v>
      </c>
      <c r="D54" s="94"/>
      <c r="E54" s="146">
        <v>18</v>
      </c>
      <c r="F54" s="33">
        <v>6</v>
      </c>
      <c r="G54" s="146">
        <v>12</v>
      </c>
      <c r="H54" s="96">
        <v>2.3</v>
      </c>
      <c r="I54" s="147">
        <v>2798</v>
      </c>
      <c r="J54" s="36">
        <v>1488</v>
      </c>
      <c r="K54" s="148">
        <v>1310</v>
      </c>
      <c r="L54" s="38">
        <v>2.6</v>
      </c>
    </row>
    <row r="55" spans="1:12" ht="14.25">
      <c r="A55" s="145"/>
      <c r="B55" s="150"/>
      <c r="C55" s="151">
        <v>21</v>
      </c>
      <c r="D55" s="152"/>
      <c r="E55" s="153">
        <v>18</v>
      </c>
      <c r="F55" s="154">
        <v>9</v>
      </c>
      <c r="G55" s="153">
        <v>9</v>
      </c>
      <c r="H55" s="155">
        <v>2.4</v>
      </c>
      <c r="I55" s="153">
        <v>2556</v>
      </c>
      <c r="J55" s="156">
        <v>1441</v>
      </c>
      <c r="K55" s="157">
        <v>1115</v>
      </c>
      <c r="L55" s="155">
        <v>2.4</v>
      </c>
    </row>
    <row r="56" spans="1:12" s="167" customFormat="1" ht="14.25">
      <c r="A56" s="158"/>
      <c r="B56" s="159"/>
      <c r="C56" s="160">
        <v>22</v>
      </c>
      <c r="D56" s="161"/>
      <c r="E56" s="162">
        <v>16</v>
      </c>
      <c r="F56" s="163">
        <v>5</v>
      </c>
      <c r="G56" s="162">
        <v>11</v>
      </c>
      <c r="H56" s="164">
        <v>2.1</v>
      </c>
      <c r="I56" s="162">
        <v>2450</v>
      </c>
      <c r="J56" s="165">
        <v>1355</v>
      </c>
      <c r="K56" s="166">
        <v>1095</v>
      </c>
      <c r="L56" s="164">
        <v>2.3</v>
      </c>
    </row>
  </sheetData>
  <sheetProtection/>
  <mergeCells count="3">
    <mergeCell ref="B4:D5"/>
    <mergeCell ref="E4:H4"/>
    <mergeCell ref="I4:L4"/>
  </mergeCells>
  <printOptions/>
  <pageMargins left="0.5905511811023623" right="0.31496062992125984" top="0.5118110236220472" bottom="0.11811023622047245" header="0" footer="0.5118110236220472"/>
  <pageSetup horizontalDpi="600" verticalDpi="600" orientation="portrait" paperSize="9" scale="90" r:id="rId1"/>
  <ignoredErrors>
    <ignoredError sqref="E51 E57:E230 E6:E50 F6:J51 I57:I230 H57:H230 G57:G230 F57:F230 J57:J2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O56"/>
  <sheetViews>
    <sheetView defaultGridColor="0" zoomScale="87" zoomScaleNormal="87" zoomScalePageLayoutView="0" colorId="22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38" sqref="Q38"/>
    </sheetView>
  </sheetViews>
  <sheetFormatPr defaultColWidth="10.59765625" defaultRowHeight="15"/>
  <cols>
    <col min="1" max="1" width="4.5" style="12" customWidth="1"/>
    <col min="2" max="2" width="3.09765625" style="12" customWidth="1"/>
    <col min="3" max="3" width="2.19921875" style="12" customWidth="1"/>
    <col min="4" max="4" width="8.5" style="110" customWidth="1"/>
    <col min="5" max="5" width="10.5" style="111" customWidth="1"/>
    <col min="6" max="6" width="15.5" style="111" bestFit="1" customWidth="1"/>
    <col min="7" max="8" width="3.09765625" style="112" customWidth="1"/>
    <col min="9" max="9" width="4.5" style="12" customWidth="1"/>
    <col min="10" max="10" width="3" style="12" customWidth="1"/>
    <col min="11" max="11" width="2.19921875" style="12" customWidth="1"/>
    <col min="12" max="12" width="9.5" style="113" customWidth="1"/>
    <col min="13" max="13" width="10.59765625" style="111" customWidth="1"/>
    <col min="14" max="14" width="15.5" style="111" bestFit="1" customWidth="1"/>
    <col min="15" max="15" width="2.19921875" style="12" customWidth="1"/>
    <col min="16" max="16384" width="10.59765625" style="12" customWidth="1"/>
  </cols>
  <sheetData>
    <row r="1" spans="1:15" s="81" customFormat="1" ht="21" customHeight="1">
      <c r="A1" s="75" t="s">
        <v>57</v>
      </c>
      <c r="B1" s="75"/>
      <c r="C1" s="75"/>
      <c r="D1" s="76"/>
      <c r="E1" s="77"/>
      <c r="F1" s="77"/>
      <c r="G1" s="78"/>
      <c r="H1" s="78"/>
      <c r="I1" s="75" t="s">
        <v>58</v>
      </c>
      <c r="J1" s="75"/>
      <c r="K1" s="75"/>
      <c r="L1" s="79"/>
      <c r="M1" s="77"/>
      <c r="N1" s="77"/>
      <c r="O1" s="80"/>
    </row>
    <row r="2" spans="1:15" ht="6.75" customHeight="1">
      <c r="A2" s="82"/>
      <c r="B2" s="82"/>
      <c r="C2" s="82"/>
      <c r="D2" s="83"/>
      <c r="E2" s="84"/>
      <c r="F2" s="84"/>
      <c r="G2" s="44"/>
      <c r="H2" s="44"/>
      <c r="I2" s="82"/>
      <c r="J2" s="82"/>
      <c r="K2" s="82"/>
      <c r="L2" s="85"/>
      <c r="M2" s="84"/>
      <c r="N2" s="84"/>
      <c r="O2" s="86"/>
    </row>
    <row r="3" spans="1:15" ht="18" customHeight="1">
      <c r="A3" s="182" t="s">
        <v>37</v>
      </c>
      <c r="B3" s="183"/>
      <c r="C3" s="184"/>
      <c r="D3" s="188" t="s">
        <v>38</v>
      </c>
      <c r="E3" s="189"/>
      <c r="F3" s="196"/>
      <c r="G3" s="44"/>
      <c r="H3" s="44"/>
      <c r="I3" s="182" t="s">
        <v>37</v>
      </c>
      <c r="J3" s="183"/>
      <c r="K3" s="184"/>
      <c r="L3" s="197" t="s">
        <v>39</v>
      </c>
      <c r="M3" s="189"/>
      <c r="N3" s="196"/>
      <c r="O3" s="86"/>
    </row>
    <row r="4" spans="1:15" ht="15" customHeight="1">
      <c r="A4" s="193"/>
      <c r="B4" s="194"/>
      <c r="C4" s="195"/>
      <c r="D4" s="198" t="s">
        <v>10</v>
      </c>
      <c r="E4" s="87" t="s">
        <v>11</v>
      </c>
      <c r="F4" s="88" t="s">
        <v>12</v>
      </c>
      <c r="G4" s="44"/>
      <c r="H4" s="44"/>
      <c r="I4" s="193"/>
      <c r="J4" s="194"/>
      <c r="K4" s="195"/>
      <c r="L4" s="200" t="s">
        <v>10</v>
      </c>
      <c r="M4" s="87" t="s">
        <v>40</v>
      </c>
      <c r="N4" s="88" t="s">
        <v>12</v>
      </c>
      <c r="O4" s="86"/>
    </row>
    <row r="5" spans="1:15" ht="15" customHeight="1">
      <c r="A5" s="185"/>
      <c r="B5" s="186"/>
      <c r="C5" s="187"/>
      <c r="D5" s="199"/>
      <c r="E5" s="89" t="s">
        <v>13</v>
      </c>
      <c r="F5" s="90" t="s">
        <v>41</v>
      </c>
      <c r="G5" s="44"/>
      <c r="H5" s="44"/>
      <c r="I5" s="185"/>
      <c r="J5" s="186"/>
      <c r="K5" s="187"/>
      <c r="L5" s="199"/>
      <c r="M5" s="89" t="s">
        <v>14</v>
      </c>
      <c r="N5" s="90" t="s">
        <v>41</v>
      </c>
      <c r="O5" s="86"/>
    </row>
    <row r="6" spans="1:15" ht="18" customHeight="1">
      <c r="A6" s="91" t="s">
        <v>15</v>
      </c>
      <c r="B6" s="92">
        <v>35</v>
      </c>
      <c r="C6" s="22"/>
      <c r="D6" s="23">
        <v>335</v>
      </c>
      <c r="E6" s="29">
        <v>21.1</v>
      </c>
      <c r="F6" s="93">
        <v>59.50266429840142</v>
      </c>
      <c r="G6" s="44"/>
      <c r="H6" s="44"/>
      <c r="I6" s="91" t="s">
        <v>15</v>
      </c>
      <c r="J6" s="92">
        <v>35</v>
      </c>
      <c r="K6" s="94"/>
      <c r="L6" s="28">
        <v>27362</v>
      </c>
      <c r="M6" s="29">
        <v>17</v>
      </c>
      <c r="N6" s="93">
        <v>55.50889578641998</v>
      </c>
      <c r="O6" s="86"/>
    </row>
    <row r="7" spans="1:15" ht="18" customHeight="1">
      <c r="A7" s="30"/>
      <c r="B7" s="95">
        <v>36</v>
      </c>
      <c r="C7" s="22"/>
      <c r="D7" s="32">
        <v>295</v>
      </c>
      <c r="E7" s="38">
        <v>18.8</v>
      </c>
      <c r="F7" s="96">
        <v>62.236286919831215</v>
      </c>
      <c r="G7" s="44"/>
      <c r="H7" s="44"/>
      <c r="I7" s="30"/>
      <c r="J7" s="95">
        <v>36</v>
      </c>
      <c r="K7" s="94"/>
      <c r="L7" s="37">
        <v>26255</v>
      </c>
      <c r="M7" s="38">
        <v>16.5</v>
      </c>
      <c r="N7" s="96">
        <v>57.74771802485429</v>
      </c>
      <c r="O7" s="86"/>
    </row>
    <row r="8" spans="1:15" ht="18" customHeight="1">
      <c r="A8" s="30"/>
      <c r="B8" s="95">
        <v>37</v>
      </c>
      <c r="C8" s="22"/>
      <c r="D8" s="32">
        <v>292</v>
      </c>
      <c r="E8" s="38">
        <v>18.1</v>
      </c>
      <c r="F8" s="96">
        <v>62.93103448275862</v>
      </c>
      <c r="G8" s="44"/>
      <c r="H8" s="44"/>
      <c r="I8" s="30"/>
      <c r="J8" s="95">
        <v>37</v>
      </c>
      <c r="K8" s="94"/>
      <c r="L8" s="37">
        <v>24777</v>
      </c>
      <c r="M8" s="38">
        <v>15.3</v>
      </c>
      <c r="N8" s="96">
        <v>57.89424492370961</v>
      </c>
      <c r="O8" s="86"/>
    </row>
    <row r="9" spans="1:15" ht="18" customHeight="1">
      <c r="A9" s="30"/>
      <c r="B9" s="95">
        <v>38</v>
      </c>
      <c r="C9" s="22"/>
      <c r="D9" s="32">
        <v>288</v>
      </c>
      <c r="E9" s="38">
        <v>17.6</v>
      </c>
      <c r="F9" s="96">
        <v>65.90389016018307</v>
      </c>
      <c r="G9" s="44"/>
      <c r="H9" s="44"/>
      <c r="I9" s="30"/>
      <c r="J9" s="95">
        <v>38</v>
      </c>
      <c r="K9" s="94"/>
      <c r="L9" s="37">
        <v>22965</v>
      </c>
      <c r="M9" s="38">
        <v>13.8</v>
      </c>
      <c r="N9" s="96">
        <v>59.739347588575</v>
      </c>
      <c r="O9" s="86"/>
    </row>
    <row r="10" spans="1:15" ht="18" customHeight="1">
      <c r="A10" s="30"/>
      <c r="B10" s="95">
        <v>39</v>
      </c>
      <c r="C10" s="22"/>
      <c r="D10" s="32">
        <v>265</v>
      </c>
      <c r="E10" s="38">
        <v>15.6</v>
      </c>
      <c r="F10" s="96">
        <v>64.95098039215686</v>
      </c>
      <c r="G10" s="44"/>
      <c r="H10" s="44"/>
      <c r="I10" s="30"/>
      <c r="J10" s="95">
        <v>39</v>
      </c>
      <c r="K10" s="94"/>
      <c r="L10" s="37">
        <v>21344</v>
      </c>
      <c r="M10" s="38">
        <v>12.4</v>
      </c>
      <c r="N10" s="96">
        <v>61.040409528984476</v>
      </c>
      <c r="O10" s="86"/>
    </row>
    <row r="11" spans="1:15" ht="18" customHeight="1">
      <c r="A11" s="30"/>
      <c r="B11" s="92">
        <v>40</v>
      </c>
      <c r="C11" s="22"/>
      <c r="D11" s="23">
        <v>221</v>
      </c>
      <c r="E11" s="29">
        <v>12.2</v>
      </c>
      <c r="F11" s="93">
        <v>62.78409090909091</v>
      </c>
      <c r="G11" s="44"/>
      <c r="H11" s="44"/>
      <c r="I11" s="30"/>
      <c r="J11" s="92">
        <v>40</v>
      </c>
      <c r="K11" s="94"/>
      <c r="L11" s="28">
        <v>21260</v>
      </c>
      <c r="M11" s="29">
        <v>11.7</v>
      </c>
      <c r="N11" s="93">
        <v>63.00752771027206</v>
      </c>
      <c r="O11" s="86"/>
    </row>
    <row r="12" spans="1:15" ht="18" customHeight="1">
      <c r="A12" s="30"/>
      <c r="B12" s="95">
        <v>41</v>
      </c>
      <c r="C12" s="22"/>
      <c r="D12" s="32">
        <v>201</v>
      </c>
      <c r="E12" s="38">
        <v>16.8</v>
      </c>
      <c r="F12" s="96">
        <v>68.36734693877551</v>
      </c>
      <c r="G12" s="44"/>
      <c r="H12" s="44"/>
      <c r="I12" s="30"/>
      <c r="J12" s="95">
        <v>41</v>
      </c>
      <c r="K12" s="94"/>
      <c r="L12" s="37">
        <v>16296</v>
      </c>
      <c r="M12" s="38">
        <v>12</v>
      </c>
      <c r="N12" s="96">
        <v>62.158141663805935</v>
      </c>
      <c r="O12" s="86"/>
    </row>
    <row r="13" spans="1:15" ht="18" customHeight="1">
      <c r="A13" s="30"/>
      <c r="B13" s="95">
        <v>42</v>
      </c>
      <c r="C13" s="22"/>
      <c r="D13" s="32">
        <v>242</v>
      </c>
      <c r="E13" s="38">
        <v>13.1</v>
      </c>
      <c r="F13" s="96">
        <v>74.00611620795107</v>
      </c>
      <c r="G13" s="44"/>
      <c r="H13" s="44"/>
      <c r="I13" s="30"/>
      <c r="J13" s="95">
        <v>42</v>
      </c>
      <c r="K13" s="94"/>
      <c r="L13" s="37">
        <v>19248</v>
      </c>
      <c r="M13" s="38">
        <v>9.9</v>
      </c>
      <c r="N13" s="96">
        <v>66.53761061946902</v>
      </c>
      <c r="O13" s="86"/>
    </row>
    <row r="14" spans="1:15" ht="18" customHeight="1">
      <c r="A14" s="30"/>
      <c r="B14" s="95">
        <v>43</v>
      </c>
      <c r="C14" s="22"/>
      <c r="D14" s="32">
        <v>231</v>
      </c>
      <c r="E14" s="38">
        <v>12.8</v>
      </c>
      <c r="F14" s="96">
        <v>67.15116279069767</v>
      </c>
      <c r="G14" s="44"/>
      <c r="H14" s="44"/>
      <c r="I14" s="30"/>
      <c r="J14" s="95">
        <v>43</v>
      </c>
      <c r="K14" s="94"/>
      <c r="L14" s="37">
        <v>18326</v>
      </c>
      <c r="M14" s="38">
        <v>9.8</v>
      </c>
      <c r="N14" s="96">
        <v>64.07692307692308</v>
      </c>
      <c r="O14" s="86"/>
    </row>
    <row r="15" spans="1:15" ht="18" customHeight="1">
      <c r="A15" s="30"/>
      <c r="B15" s="95">
        <v>44</v>
      </c>
      <c r="C15" s="22"/>
      <c r="D15" s="32">
        <v>177</v>
      </c>
      <c r="E15" s="38">
        <v>10.1</v>
      </c>
      <c r="F15" s="96">
        <v>69.68503937007874</v>
      </c>
      <c r="G15" s="44"/>
      <c r="H15" s="44"/>
      <c r="I15" s="30"/>
      <c r="J15" s="95">
        <v>44</v>
      </c>
      <c r="K15" s="94"/>
      <c r="L15" s="37">
        <v>17116</v>
      </c>
      <c r="M15" s="38">
        <v>9.1</v>
      </c>
      <c r="N15" s="96">
        <v>63.689811713924236</v>
      </c>
      <c r="O15" s="86"/>
    </row>
    <row r="16" spans="1:15" ht="18" customHeight="1">
      <c r="A16" s="30"/>
      <c r="B16" s="92">
        <v>45</v>
      </c>
      <c r="C16" s="22"/>
      <c r="D16" s="23">
        <v>211</v>
      </c>
      <c r="E16" s="29">
        <v>11.7</v>
      </c>
      <c r="F16" s="93">
        <v>75.35714285714286</v>
      </c>
      <c r="G16" s="44"/>
      <c r="H16" s="44"/>
      <c r="I16" s="30"/>
      <c r="J16" s="92">
        <v>45</v>
      </c>
      <c r="K16" s="94"/>
      <c r="L16" s="28">
        <v>16742</v>
      </c>
      <c r="M16" s="29">
        <v>8.7</v>
      </c>
      <c r="N16" s="93">
        <v>65.88226034944121</v>
      </c>
      <c r="O16" s="86"/>
    </row>
    <row r="17" spans="1:15" ht="18" customHeight="1">
      <c r="A17" s="30"/>
      <c r="B17" s="95">
        <v>46</v>
      </c>
      <c r="C17" s="22"/>
      <c r="D17" s="32">
        <v>188</v>
      </c>
      <c r="E17" s="38">
        <v>10.3</v>
      </c>
      <c r="F17" s="96">
        <v>69.37269372693727</v>
      </c>
      <c r="G17" s="44"/>
      <c r="H17" s="44"/>
      <c r="I17" s="30"/>
      <c r="J17" s="95">
        <v>46</v>
      </c>
      <c r="K17" s="94"/>
      <c r="L17" s="37">
        <v>16450</v>
      </c>
      <c r="M17" s="38">
        <v>8.2</v>
      </c>
      <c r="N17" s="96">
        <v>66.31727474299537</v>
      </c>
      <c r="O17" s="86"/>
    </row>
    <row r="18" spans="1:15" ht="18" customHeight="1">
      <c r="A18" s="30"/>
      <c r="B18" s="95">
        <v>47</v>
      </c>
      <c r="C18" s="22"/>
      <c r="D18" s="32">
        <v>183</v>
      </c>
      <c r="E18" s="38">
        <v>10</v>
      </c>
      <c r="F18" s="96">
        <v>70.65637065637065</v>
      </c>
      <c r="G18" s="44"/>
      <c r="H18" s="44"/>
      <c r="I18" s="30"/>
      <c r="J18" s="95">
        <v>47</v>
      </c>
      <c r="K18" s="94"/>
      <c r="L18" s="37">
        <v>15817</v>
      </c>
      <c r="M18" s="38">
        <v>7.8</v>
      </c>
      <c r="N18" s="96">
        <v>66.53346233121609</v>
      </c>
      <c r="O18" s="86"/>
    </row>
    <row r="19" spans="1:15" ht="18" customHeight="1">
      <c r="A19" s="30"/>
      <c r="B19" s="95">
        <v>48</v>
      </c>
      <c r="C19" s="22"/>
      <c r="D19" s="32">
        <v>160</v>
      </c>
      <c r="E19" s="38">
        <v>8.6</v>
      </c>
      <c r="F19" s="96">
        <v>68.96551724137932</v>
      </c>
      <c r="G19" s="44"/>
      <c r="H19" s="44"/>
      <c r="I19" s="30"/>
      <c r="J19" s="95">
        <v>48</v>
      </c>
      <c r="K19" s="94"/>
      <c r="L19" s="37">
        <v>15473</v>
      </c>
      <c r="M19" s="38">
        <v>7.4</v>
      </c>
      <c r="N19" s="96">
        <v>65.33378372672381</v>
      </c>
      <c r="O19" s="86"/>
    </row>
    <row r="20" spans="1:15" ht="18" customHeight="1">
      <c r="A20" s="30"/>
      <c r="B20" s="95">
        <v>49</v>
      </c>
      <c r="C20" s="22"/>
      <c r="D20" s="32">
        <v>167</v>
      </c>
      <c r="E20" s="38">
        <v>9.3</v>
      </c>
      <c r="F20" s="96">
        <v>74.55357142857143</v>
      </c>
      <c r="G20" s="44"/>
      <c r="H20" s="44"/>
      <c r="I20" s="30"/>
      <c r="J20" s="95">
        <v>49</v>
      </c>
      <c r="K20" s="94"/>
      <c r="L20" s="37">
        <v>14472</v>
      </c>
      <c r="M20" s="38">
        <v>7.1</v>
      </c>
      <c r="N20" s="96">
        <v>66.11842105263158</v>
      </c>
      <c r="O20" s="86"/>
    </row>
    <row r="21" spans="1:15" ht="18" customHeight="1">
      <c r="A21" s="30"/>
      <c r="B21" s="92">
        <v>50</v>
      </c>
      <c r="C21" s="22"/>
      <c r="D21" s="23">
        <v>147</v>
      </c>
      <c r="E21" s="29">
        <v>9</v>
      </c>
      <c r="F21" s="93">
        <v>71.70731707317073</v>
      </c>
      <c r="G21" s="44"/>
      <c r="H21" s="44"/>
      <c r="I21" s="30"/>
      <c r="J21" s="92">
        <v>50</v>
      </c>
      <c r="K21" s="94"/>
      <c r="L21" s="28">
        <v>12912</v>
      </c>
      <c r="M21" s="29">
        <v>6.8</v>
      </c>
      <c r="N21" s="93">
        <v>67.59147777835942</v>
      </c>
      <c r="O21" s="86"/>
    </row>
    <row r="22" spans="1:15" ht="18" customHeight="1">
      <c r="A22" s="30"/>
      <c r="B22" s="95">
        <v>51</v>
      </c>
      <c r="C22" s="22"/>
      <c r="D22" s="32">
        <v>135</v>
      </c>
      <c r="E22" s="38">
        <v>8.6</v>
      </c>
      <c r="F22" s="96">
        <v>78.94736842105263</v>
      </c>
      <c r="G22" s="44"/>
      <c r="H22" s="44"/>
      <c r="I22" s="30"/>
      <c r="J22" s="95">
        <v>51</v>
      </c>
      <c r="K22" s="94"/>
      <c r="L22" s="37">
        <v>11638</v>
      </c>
      <c r="M22" s="38">
        <v>6.4</v>
      </c>
      <c r="N22" s="96">
        <v>68.03858520900322</v>
      </c>
      <c r="O22" s="86"/>
    </row>
    <row r="23" spans="1:15" ht="18" customHeight="1">
      <c r="A23" s="30"/>
      <c r="B23" s="95">
        <v>52</v>
      </c>
      <c r="C23" s="22"/>
      <c r="D23" s="32">
        <v>128</v>
      </c>
      <c r="E23" s="38">
        <v>8.7</v>
      </c>
      <c r="F23" s="96">
        <v>71.91011235955057</v>
      </c>
      <c r="G23" s="44"/>
      <c r="H23" s="44"/>
      <c r="I23" s="30"/>
      <c r="J23" s="95">
        <v>52</v>
      </c>
      <c r="K23" s="94"/>
      <c r="L23" s="37">
        <v>10773</v>
      </c>
      <c r="M23" s="38">
        <v>6.1</v>
      </c>
      <c r="N23" s="96">
        <v>68.76675603217159</v>
      </c>
      <c r="O23" s="86"/>
    </row>
    <row r="24" spans="1:15" ht="18" customHeight="1">
      <c r="A24" s="30"/>
      <c r="B24" s="95">
        <v>53</v>
      </c>
      <c r="C24" s="22"/>
      <c r="D24" s="32">
        <v>111</v>
      </c>
      <c r="E24" s="38">
        <v>7.6</v>
      </c>
      <c r="F24" s="96">
        <v>72.54901960784314</v>
      </c>
      <c r="G24" s="44"/>
      <c r="H24" s="44"/>
      <c r="I24" s="30"/>
      <c r="J24" s="95">
        <v>53</v>
      </c>
      <c r="K24" s="94"/>
      <c r="L24" s="37">
        <v>9628</v>
      </c>
      <c r="M24" s="38">
        <v>5.6</v>
      </c>
      <c r="N24" s="96">
        <v>67.20178683604384</v>
      </c>
      <c r="O24" s="86"/>
    </row>
    <row r="25" spans="1:15" ht="18" customHeight="1">
      <c r="A25" s="30"/>
      <c r="B25" s="95">
        <v>54</v>
      </c>
      <c r="C25" s="22"/>
      <c r="D25" s="32">
        <v>107</v>
      </c>
      <c r="E25" s="38">
        <v>7.8</v>
      </c>
      <c r="F25" s="96">
        <v>78.1021897810219</v>
      </c>
      <c r="G25" s="44"/>
      <c r="H25" s="44"/>
      <c r="I25" s="30"/>
      <c r="J25" s="95">
        <v>54</v>
      </c>
      <c r="K25" s="94"/>
      <c r="L25" s="37">
        <v>8590</v>
      </c>
      <c r="M25" s="38">
        <v>5.2</v>
      </c>
      <c r="N25" s="96">
        <v>66.47063375377235</v>
      </c>
      <c r="O25" s="86"/>
    </row>
    <row r="26" spans="1:15" ht="18" customHeight="1">
      <c r="A26" s="30"/>
      <c r="B26" s="92">
        <v>55</v>
      </c>
      <c r="C26" s="22"/>
      <c r="D26" s="23">
        <v>93</v>
      </c>
      <c r="E26" s="29">
        <v>6.9</v>
      </c>
      <c r="F26" s="93">
        <v>82.30088495575221</v>
      </c>
      <c r="G26" s="44"/>
      <c r="H26" s="44"/>
      <c r="I26" s="30"/>
      <c r="J26" s="92">
        <v>55</v>
      </c>
      <c r="K26" s="94"/>
      <c r="L26" s="28">
        <v>7796</v>
      </c>
      <c r="M26" s="29">
        <v>4.9</v>
      </c>
      <c r="N26" s="93">
        <v>65.83903386538299</v>
      </c>
      <c r="O26" s="86"/>
    </row>
    <row r="27" spans="1:15" ht="18" customHeight="1">
      <c r="A27" s="30"/>
      <c r="B27" s="95">
        <v>56</v>
      </c>
      <c r="C27" s="22"/>
      <c r="D27" s="32">
        <v>94</v>
      </c>
      <c r="E27" s="38">
        <v>7.3</v>
      </c>
      <c r="F27" s="96">
        <v>74.60317460317461</v>
      </c>
      <c r="G27" s="44"/>
      <c r="H27" s="44"/>
      <c r="I27" s="30"/>
      <c r="J27" s="95">
        <v>56</v>
      </c>
      <c r="K27" s="94"/>
      <c r="L27" s="37">
        <v>7188</v>
      </c>
      <c r="M27" s="38">
        <v>4.7</v>
      </c>
      <c r="N27" s="96">
        <v>65.99944908640161</v>
      </c>
      <c r="O27" s="86"/>
    </row>
    <row r="28" spans="1:15" ht="18" customHeight="1">
      <c r="A28" s="30"/>
      <c r="B28" s="95">
        <v>57</v>
      </c>
      <c r="C28" s="22"/>
      <c r="D28" s="32">
        <v>78</v>
      </c>
      <c r="E28" s="38">
        <v>6</v>
      </c>
      <c r="F28" s="96">
        <v>67.24137931034483</v>
      </c>
      <c r="G28" s="44"/>
      <c r="H28" s="44"/>
      <c r="I28" s="30"/>
      <c r="J28" s="95">
        <v>57</v>
      </c>
      <c r="K28" s="94"/>
      <c r="L28" s="37">
        <v>6425</v>
      </c>
      <c r="M28" s="38">
        <v>4.2</v>
      </c>
      <c r="N28" s="96">
        <v>64.44979436252383</v>
      </c>
      <c r="O28" s="86"/>
    </row>
    <row r="29" spans="1:15" ht="18" customHeight="1">
      <c r="A29" s="30"/>
      <c r="B29" s="95">
        <v>58</v>
      </c>
      <c r="C29" s="22"/>
      <c r="D29" s="32">
        <v>83</v>
      </c>
      <c r="E29" s="38">
        <v>6.4</v>
      </c>
      <c r="F29" s="96">
        <v>73.45132743362832</v>
      </c>
      <c r="G29" s="44"/>
      <c r="H29" s="44"/>
      <c r="I29" s="30"/>
      <c r="J29" s="95">
        <v>58</v>
      </c>
      <c r="K29" s="94"/>
      <c r="L29" s="37">
        <v>5894</v>
      </c>
      <c r="M29" s="38">
        <v>3.9</v>
      </c>
      <c r="N29" s="96">
        <v>62.66213055496491</v>
      </c>
      <c r="O29" s="86"/>
    </row>
    <row r="30" spans="1:15" ht="18" customHeight="1">
      <c r="A30" s="30"/>
      <c r="B30" s="95">
        <v>59</v>
      </c>
      <c r="C30" s="22"/>
      <c r="D30" s="32">
        <v>53</v>
      </c>
      <c r="E30" s="38">
        <v>4.2</v>
      </c>
      <c r="F30" s="96">
        <v>73.61111111111111</v>
      </c>
      <c r="G30" s="44"/>
      <c r="H30" s="44"/>
      <c r="I30" s="30"/>
      <c r="J30" s="95">
        <v>59</v>
      </c>
      <c r="K30" s="94"/>
      <c r="L30" s="37">
        <v>5527</v>
      </c>
      <c r="M30" s="38">
        <v>3.7</v>
      </c>
      <c r="N30" s="96">
        <v>61.96188340807175</v>
      </c>
      <c r="O30" s="86"/>
    </row>
    <row r="31" spans="1:15" ht="18" customHeight="1">
      <c r="A31" s="30"/>
      <c r="B31" s="92">
        <v>60</v>
      </c>
      <c r="C31" s="22"/>
      <c r="D31" s="23">
        <v>56</v>
      </c>
      <c r="E31" s="29">
        <v>4.6</v>
      </c>
      <c r="F31" s="93">
        <v>70.88607594936708</v>
      </c>
      <c r="G31" s="44"/>
      <c r="H31" s="44"/>
      <c r="I31" s="30"/>
      <c r="J31" s="92">
        <v>60</v>
      </c>
      <c r="K31" s="94"/>
      <c r="L31" s="28">
        <v>4910</v>
      </c>
      <c r="M31" s="29">
        <v>3.4</v>
      </c>
      <c r="N31" s="93">
        <v>62.15976705912141</v>
      </c>
      <c r="O31" s="86"/>
    </row>
    <row r="32" spans="1:15" ht="18" customHeight="1">
      <c r="A32" s="30"/>
      <c r="B32" s="95">
        <v>61</v>
      </c>
      <c r="C32" s="22"/>
      <c r="D32" s="32">
        <v>35</v>
      </c>
      <c r="E32" s="38">
        <v>2.9</v>
      </c>
      <c r="F32" s="96">
        <v>64.81481481481481</v>
      </c>
      <c r="G32" s="44"/>
      <c r="H32" s="44"/>
      <c r="I32" s="30"/>
      <c r="J32" s="95">
        <v>61</v>
      </c>
      <c r="K32" s="94"/>
      <c r="L32" s="37">
        <v>4296</v>
      </c>
      <c r="M32" s="38">
        <v>3.1</v>
      </c>
      <c r="N32" s="96">
        <v>59.24700041373604</v>
      </c>
      <c r="O32" s="86"/>
    </row>
    <row r="33" spans="1:15" ht="18" customHeight="1">
      <c r="A33" s="30"/>
      <c r="B33" s="95">
        <v>62</v>
      </c>
      <c r="C33" s="22"/>
      <c r="D33" s="32">
        <v>42</v>
      </c>
      <c r="E33" s="38">
        <v>3.7</v>
      </c>
      <c r="F33" s="96">
        <v>62.68656716417911</v>
      </c>
      <c r="G33" s="44"/>
      <c r="H33" s="44"/>
      <c r="I33" s="30"/>
      <c r="J33" s="95">
        <v>62</v>
      </c>
      <c r="K33" s="94"/>
      <c r="L33" s="37">
        <v>3933</v>
      </c>
      <c r="M33" s="38">
        <v>2.9</v>
      </c>
      <c r="N33" s="96">
        <v>58.605274921770224</v>
      </c>
      <c r="O33" s="86"/>
    </row>
    <row r="34" spans="1:15" ht="18" customHeight="1">
      <c r="A34" s="30"/>
      <c r="B34" s="95">
        <v>63</v>
      </c>
      <c r="C34" s="22"/>
      <c r="D34" s="32">
        <v>35</v>
      </c>
      <c r="E34" s="38">
        <v>3.2</v>
      </c>
      <c r="F34" s="96">
        <v>60.3448275862069</v>
      </c>
      <c r="G34" s="44"/>
      <c r="H34" s="44"/>
      <c r="I34" s="30"/>
      <c r="J34" s="95">
        <v>63</v>
      </c>
      <c r="K34" s="94"/>
      <c r="L34" s="37">
        <v>3592</v>
      </c>
      <c r="M34" s="38">
        <v>2.7</v>
      </c>
      <c r="N34" s="96">
        <v>57.334397446129294</v>
      </c>
      <c r="O34" s="86"/>
    </row>
    <row r="35" spans="1:15" ht="18" customHeight="1">
      <c r="A35" s="97" t="s">
        <v>16</v>
      </c>
      <c r="B35" s="98" t="s">
        <v>17</v>
      </c>
      <c r="C35" s="22"/>
      <c r="D35" s="32">
        <v>34</v>
      </c>
      <c r="E35" s="38">
        <v>3.3</v>
      </c>
      <c r="F35" s="96">
        <v>61.81818181818181</v>
      </c>
      <c r="G35" s="44"/>
      <c r="H35" s="44"/>
      <c r="I35" s="97" t="s">
        <v>16</v>
      </c>
      <c r="J35" s="98" t="s">
        <v>17</v>
      </c>
      <c r="K35" s="94"/>
      <c r="L35" s="37">
        <v>3214</v>
      </c>
      <c r="M35" s="38">
        <v>2.6</v>
      </c>
      <c r="N35" s="96">
        <v>56.14954577218728</v>
      </c>
      <c r="O35" s="86"/>
    </row>
    <row r="36" spans="1:15" ht="18" customHeight="1">
      <c r="A36" s="30"/>
      <c r="B36" s="92">
        <v>2</v>
      </c>
      <c r="C36" s="22"/>
      <c r="D36" s="23">
        <v>27</v>
      </c>
      <c r="E36" s="29">
        <v>2.7</v>
      </c>
      <c r="F36" s="93">
        <v>52.94117647058824</v>
      </c>
      <c r="G36" s="44"/>
      <c r="H36" s="44"/>
      <c r="I36" s="30"/>
      <c r="J36" s="92">
        <v>2</v>
      </c>
      <c r="K36" s="94"/>
      <c r="L36" s="28">
        <v>3179</v>
      </c>
      <c r="M36" s="29">
        <v>2.6</v>
      </c>
      <c r="N36" s="93">
        <v>56.60612535612536</v>
      </c>
      <c r="O36" s="86"/>
    </row>
    <row r="37" spans="1:15" ht="18" customHeight="1">
      <c r="A37" s="30"/>
      <c r="B37" s="95">
        <v>3</v>
      </c>
      <c r="C37" s="22"/>
      <c r="D37" s="32">
        <v>25</v>
      </c>
      <c r="E37" s="38">
        <v>2.5</v>
      </c>
      <c r="F37" s="96">
        <v>64.1025641025641</v>
      </c>
      <c r="G37" s="44"/>
      <c r="H37" s="44"/>
      <c r="I37" s="30"/>
      <c r="J37" s="95">
        <v>3</v>
      </c>
      <c r="K37" s="94"/>
      <c r="L37" s="37">
        <v>2978</v>
      </c>
      <c r="M37" s="38">
        <v>2.4</v>
      </c>
      <c r="N37" s="96">
        <v>54.96493170911776</v>
      </c>
      <c r="O37" s="86"/>
    </row>
    <row r="38" spans="1:15" ht="18" customHeight="1">
      <c r="A38" s="30"/>
      <c r="B38" s="95">
        <v>4</v>
      </c>
      <c r="C38" s="22"/>
      <c r="D38" s="32">
        <v>14</v>
      </c>
      <c r="E38" s="38">
        <v>1.4</v>
      </c>
      <c r="F38" s="96">
        <v>34.146341463414636</v>
      </c>
      <c r="G38" s="44"/>
      <c r="H38" s="44"/>
      <c r="I38" s="30"/>
      <c r="J38" s="95">
        <v>4</v>
      </c>
      <c r="K38" s="94"/>
      <c r="L38" s="37">
        <v>2905</v>
      </c>
      <c r="M38" s="38">
        <v>2.4</v>
      </c>
      <c r="N38" s="96">
        <v>53.039985393463574</v>
      </c>
      <c r="O38" s="86"/>
    </row>
    <row r="39" spans="1:15" ht="18" customHeight="1">
      <c r="A39" s="30"/>
      <c r="B39" s="95">
        <v>5</v>
      </c>
      <c r="C39" s="22"/>
      <c r="D39" s="32">
        <v>23</v>
      </c>
      <c r="E39" s="38">
        <v>2.4</v>
      </c>
      <c r="F39" s="96">
        <v>60.526315789473685</v>
      </c>
      <c r="G39" s="44"/>
      <c r="H39" s="44"/>
      <c r="I39" s="30"/>
      <c r="J39" s="95">
        <v>5</v>
      </c>
      <c r="K39" s="94"/>
      <c r="L39" s="37">
        <v>2765</v>
      </c>
      <c r="M39" s="38">
        <v>2.3</v>
      </c>
      <c r="N39" s="96">
        <v>53.491971367769395</v>
      </c>
      <c r="O39" s="86"/>
    </row>
    <row r="40" spans="1:15" ht="18" customHeight="1">
      <c r="A40" s="30"/>
      <c r="B40" s="95">
        <v>6</v>
      </c>
      <c r="C40" s="22"/>
      <c r="D40" s="32">
        <v>22</v>
      </c>
      <c r="E40" s="38">
        <v>2.2</v>
      </c>
      <c r="F40" s="96">
        <v>47.82608695652174</v>
      </c>
      <c r="G40" s="44"/>
      <c r="H40" s="44"/>
      <c r="I40" s="30"/>
      <c r="J40" s="95">
        <v>6</v>
      </c>
      <c r="K40" s="94"/>
      <c r="L40" s="37">
        <v>2889</v>
      </c>
      <c r="M40" s="38">
        <v>2.3</v>
      </c>
      <c r="N40" s="96">
        <v>54.91351454096179</v>
      </c>
      <c r="O40" s="86"/>
    </row>
    <row r="41" spans="1:15" ht="18" customHeight="1">
      <c r="A41" s="30"/>
      <c r="B41" s="92">
        <v>7</v>
      </c>
      <c r="C41" s="22"/>
      <c r="D41" s="23">
        <v>27</v>
      </c>
      <c r="E41" s="29">
        <v>2.7</v>
      </c>
      <c r="F41" s="93">
        <v>55.10204081632652</v>
      </c>
      <c r="G41" s="44"/>
      <c r="H41" s="44"/>
      <c r="I41" s="30"/>
      <c r="J41" s="92">
        <v>7</v>
      </c>
      <c r="K41" s="94"/>
      <c r="L41" s="28">
        <v>2615</v>
      </c>
      <c r="M41" s="29">
        <v>2.2</v>
      </c>
      <c r="N41" s="93">
        <v>51.74119509299565</v>
      </c>
      <c r="O41" s="86"/>
    </row>
    <row r="42" spans="1:15" ht="18" customHeight="1">
      <c r="A42" s="30"/>
      <c r="B42" s="95">
        <v>8</v>
      </c>
      <c r="C42" s="22"/>
      <c r="D42" s="32">
        <v>18</v>
      </c>
      <c r="E42" s="38">
        <v>1.8</v>
      </c>
      <c r="F42" s="96">
        <v>66.66666666666666</v>
      </c>
      <c r="G42" s="44"/>
      <c r="H42" s="44"/>
      <c r="I42" s="30"/>
      <c r="J42" s="95">
        <v>8</v>
      </c>
      <c r="K42" s="94"/>
      <c r="L42" s="37">
        <v>2438</v>
      </c>
      <c r="M42" s="38">
        <v>2</v>
      </c>
      <c r="N42" s="96">
        <v>53.62956445226573</v>
      </c>
      <c r="O42" s="86"/>
    </row>
    <row r="43" spans="1:15" ht="18" customHeight="1">
      <c r="A43" s="30"/>
      <c r="B43" s="95">
        <v>9</v>
      </c>
      <c r="C43" s="22"/>
      <c r="D43" s="32">
        <v>21</v>
      </c>
      <c r="E43" s="38">
        <v>2.1</v>
      </c>
      <c r="F43" s="96">
        <v>48.837209302325576</v>
      </c>
      <c r="G43" s="44"/>
      <c r="H43" s="44"/>
      <c r="I43" s="30"/>
      <c r="J43" s="95">
        <v>9</v>
      </c>
      <c r="K43" s="94"/>
      <c r="L43" s="37">
        <v>2307</v>
      </c>
      <c r="M43" s="38">
        <v>1.9</v>
      </c>
      <c r="N43" s="96">
        <v>52.39609357256416</v>
      </c>
      <c r="O43" s="86"/>
    </row>
    <row r="44" spans="1:15" ht="18" customHeight="1">
      <c r="A44" s="42"/>
      <c r="B44" s="95">
        <v>10</v>
      </c>
      <c r="C44" s="31"/>
      <c r="D44" s="32">
        <v>20</v>
      </c>
      <c r="E44" s="38">
        <v>2</v>
      </c>
      <c r="F44" s="96">
        <v>58.82352941176471</v>
      </c>
      <c r="G44" s="44"/>
      <c r="H44" s="44"/>
      <c r="I44" s="42"/>
      <c r="J44" s="95">
        <v>10</v>
      </c>
      <c r="K44" s="99"/>
      <c r="L44" s="37">
        <v>2353</v>
      </c>
      <c r="M44" s="38">
        <v>2</v>
      </c>
      <c r="N44" s="96">
        <v>53.721461187214615</v>
      </c>
      <c r="O44" s="86"/>
    </row>
    <row r="45" spans="1:15" ht="18" customHeight="1">
      <c r="A45" s="42"/>
      <c r="B45" s="95">
        <v>11</v>
      </c>
      <c r="C45" s="31"/>
      <c r="D45" s="32">
        <v>14</v>
      </c>
      <c r="E45" s="38">
        <v>1.5</v>
      </c>
      <c r="F45" s="96">
        <v>50</v>
      </c>
      <c r="G45" s="44"/>
      <c r="H45" s="44"/>
      <c r="I45" s="42"/>
      <c r="J45" s="95">
        <v>11</v>
      </c>
      <c r="K45" s="99"/>
      <c r="L45" s="37">
        <v>2137</v>
      </c>
      <c r="M45" s="38">
        <v>1.8</v>
      </c>
      <c r="N45" s="96">
        <v>53.29177057356609</v>
      </c>
      <c r="O45" s="86"/>
    </row>
    <row r="46" spans="1:15" s="105" customFormat="1" ht="18" customHeight="1">
      <c r="A46" s="100"/>
      <c r="B46" s="101">
        <v>12</v>
      </c>
      <c r="C46" s="102"/>
      <c r="D46" s="25">
        <v>17</v>
      </c>
      <c r="E46" s="29">
        <v>1.8</v>
      </c>
      <c r="F46" s="93">
        <v>65.3</v>
      </c>
      <c r="G46" s="103"/>
      <c r="H46" s="103"/>
      <c r="I46" s="100"/>
      <c r="J46" s="101">
        <v>12</v>
      </c>
      <c r="K46" s="102"/>
      <c r="L46" s="28">
        <v>2106</v>
      </c>
      <c r="M46" s="29">
        <v>1.8</v>
      </c>
      <c r="N46" s="93">
        <v>55</v>
      </c>
      <c r="O46" s="104"/>
    </row>
    <row r="47" spans="1:15" ht="18" customHeight="1">
      <c r="A47" s="42"/>
      <c r="B47" s="95">
        <v>13</v>
      </c>
      <c r="C47" s="31"/>
      <c r="D47" s="32">
        <v>15</v>
      </c>
      <c r="E47" s="38">
        <v>1.6</v>
      </c>
      <c r="F47" s="96">
        <f>D47/32*100</f>
        <v>46.875</v>
      </c>
      <c r="G47" s="44"/>
      <c r="H47" s="44"/>
      <c r="I47" s="42"/>
      <c r="J47" s="95">
        <v>13</v>
      </c>
      <c r="K47" s="99"/>
      <c r="L47" s="37">
        <v>1909</v>
      </c>
      <c r="M47" s="38">
        <v>1.6</v>
      </c>
      <c r="N47" s="96">
        <f>L47/3599*100</f>
        <v>53.04251180883579</v>
      </c>
      <c r="O47" s="86"/>
    </row>
    <row r="48" spans="1:15" ht="18" customHeight="1">
      <c r="A48" s="43"/>
      <c r="B48" s="44">
        <v>14</v>
      </c>
      <c r="C48" s="45"/>
      <c r="D48" s="46">
        <v>12</v>
      </c>
      <c r="E48" s="52">
        <v>1.3</v>
      </c>
      <c r="F48" s="106">
        <f>D48/23*100</f>
        <v>52.17391304347826</v>
      </c>
      <c r="G48" s="44"/>
      <c r="H48" s="44"/>
      <c r="I48" s="43"/>
      <c r="J48" s="44">
        <v>14</v>
      </c>
      <c r="K48" s="45"/>
      <c r="L48" s="51">
        <v>1937</v>
      </c>
      <c r="M48" s="52">
        <v>1.7</v>
      </c>
      <c r="N48" s="106">
        <f>L48/3497*100</f>
        <v>55.39033457249071</v>
      </c>
      <c r="O48" s="86"/>
    </row>
    <row r="49" spans="1:15" ht="18" customHeight="1">
      <c r="A49" s="53"/>
      <c r="B49" s="54">
        <v>15</v>
      </c>
      <c r="C49" s="55"/>
      <c r="D49" s="56">
        <v>15</v>
      </c>
      <c r="E49" s="62">
        <v>1.7521317603083753</v>
      </c>
      <c r="F49" s="107">
        <f>D49/26*100</f>
        <v>57.692307692307686</v>
      </c>
      <c r="G49" s="44"/>
      <c r="H49" s="44"/>
      <c r="I49" s="53"/>
      <c r="J49" s="54">
        <v>15</v>
      </c>
      <c r="K49" s="55"/>
      <c r="L49" s="61">
        <v>1879</v>
      </c>
      <c r="M49" s="62">
        <v>1.6722884274792855</v>
      </c>
      <c r="N49" s="107">
        <f>L49/3364*100</f>
        <v>55.85612366230678</v>
      </c>
      <c r="O49" s="86"/>
    </row>
    <row r="50" spans="1:15" ht="18" customHeight="1">
      <c r="A50" s="53"/>
      <c r="B50" s="54">
        <v>16</v>
      </c>
      <c r="C50" s="55"/>
      <c r="D50" s="56">
        <v>14</v>
      </c>
      <c r="E50" s="62">
        <v>1.7</v>
      </c>
      <c r="F50" s="107">
        <v>66.66666666666666</v>
      </c>
      <c r="G50" s="44"/>
      <c r="H50" s="44"/>
      <c r="I50" s="53"/>
      <c r="J50" s="54">
        <v>16</v>
      </c>
      <c r="K50" s="55"/>
      <c r="L50" s="61">
        <v>1622</v>
      </c>
      <c r="M50" s="62">
        <v>1.5</v>
      </c>
      <c r="N50" s="107">
        <v>51.95387572069187</v>
      </c>
      <c r="O50" s="86"/>
    </row>
    <row r="51" spans="1:15" ht="18" customHeight="1">
      <c r="A51" s="53"/>
      <c r="B51" s="63">
        <v>17</v>
      </c>
      <c r="C51" s="64"/>
      <c r="D51" s="65">
        <v>7</v>
      </c>
      <c r="E51" s="71">
        <v>0.9</v>
      </c>
      <c r="F51" s="108">
        <f>D51/26*100</f>
        <v>26.923076923076923</v>
      </c>
      <c r="G51" s="103"/>
      <c r="H51" s="103"/>
      <c r="I51" s="109"/>
      <c r="J51" s="63">
        <v>17</v>
      </c>
      <c r="K51" s="64"/>
      <c r="L51" s="70">
        <v>1510</v>
      </c>
      <c r="M51" s="71">
        <v>1.4</v>
      </c>
      <c r="N51" s="108">
        <f>L51/2958*100</f>
        <v>51.048005409060174</v>
      </c>
      <c r="O51" s="86"/>
    </row>
    <row r="52" spans="1:14" ht="18" customHeight="1">
      <c r="A52" s="53"/>
      <c r="B52" s="54">
        <v>18</v>
      </c>
      <c r="C52" s="55"/>
      <c r="D52" s="56">
        <v>10</v>
      </c>
      <c r="E52" s="62">
        <v>1.3</v>
      </c>
      <c r="F52" s="107">
        <f>D52/22*100</f>
        <v>45.45454545454545</v>
      </c>
      <c r="G52" s="44"/>
      <c r="H52" s="44"/>
      <c r="I52" s="53"/>
      <c r="J52" s="54">
        <v>18</v>
      </c>
      <c r="K52" s="55"/>
      <c r="L52" s="61">
        <v>1444</v>
      </c>
      <c r="M52" s="62">
        <v>1.3</v>
      </c>
      <c r="N52" s="107">
        <f>L52/2864*100</f>
        <v>50.41899441340782</v>
      </c>
    </row>
    <row r="53" spans="1:14" ht="18" customHeight="1">
      <c r="A53" s="53"/>
      <c r="B53" s="54">
        <v>19</v>
      </c>
      <c r="C53" s="55"/>
      <c r="D53" s="56">
        <v>18</v>
      </c>
      <c r="E53" s="62">
        <v>2.3</v>
      </c>
      <c r="F53" s="107">
        <v>66.66666666666666</v>
      </c>
      <c r="G53" s="44"/>
      <c r="H53" s="44"/>
      <c r="I53" s="53"/>
      <c r="J53" s="54">
        <v>19</v>
      </c>
      <c r="K53" s="55"/>
      <c r="L53" s="61">
        <v>1434</v>
      </c>
      <c r="M53" s="62">
        <v>1.3</v>
      </c>
      <c r="N53" s="107">
        <v>50.707213578500706</v>
      </c>
    </row>
    <row r="54" spans="1:14" ht="17.25" customHeight="1">
      <c r="A54" s="30"/>
      <c r="B54" s="22">
        <v>20</v>
      </c>
      <c r="C54" s="94"/>
      <c r="D54" s="34">
        <v>7</v>
      </c>
      <c r="E54" s="38">
        <v>0.9</v>
      </c>
      <c r="F54" s="38">
        <f>D54/18*100</f>
        <v>38.88888888888889</v>
      </c>
      <c r="G54" s="43"/>
      <c r="H54" s="45"/>
      <c r="I54" s="30"/>
      <c r="J54" s="22">
        <v>20</v>
      </c>
      <c r="K54" s="94"/>
      <c r="L54" s="37">
        <v>1331</v>
      </c>
      <c r="M54" s="38">
        <v>1.2</v>
      </c>
      <c r="N54" s="38">
        <f>L54/2798*100</f>
        <v>47.56969263759828</v>
      </c>
    </row>
    <row r="55" spans="1:14" ht="15" customHeight="1">
      <c r="A55" s="172"/>
      <c r="B55" s="168">
        <v>21</v>
      </c>
      <c r="C55" s="169"/>
      <c r="D55" s="170">
        <v>11</v>
      </c>
      <c r="E55" s="171">
        <v>1.4</v>
      </c>
      <c r="F55" s="171">
        <v>61.1</v>
      </c>
      <c r="H55" s="149"/>
      <c r="I55" s="172"/>
      <c r="J55" s="168">
        <v>21</v>
      </c>
      <c r="K55" s="169"/>
      <c r="L55" s="173">
        <v>1254</v>
      </c>
      <c r="M55" s="171">
        <v>1.2</v>
      </c>
      <c r="N55" s="171">
        <v>49</v>
      </c>
    </row>
    <row r="56" spans="1:14" s="105" customFormat="1" ht="15" customHeight="1">
      <c r="A56" s="180"/>
      <c r="B56" s="174">
        <v>22</v>
      </c>
      <c r="C56" s="175"/>
      <c r="D56" s="176">
        <v>10</v>
      </c>
      <c r="E56" s="177">
        <v>1.3</v>
      </c>
      <c r="F56" s="177">
        <v>62.5</v>
      </c>
      <c r="G56" s="178"/>
      <c r="H56" s="179"/>
      <c r="I56" s="180"/>
      <c r="J56" s="174">
        <v>22</v>
      </c>
      <c r="K56" s="175"/>
      <c r="L56" s="181">
        <v>1167</v>
      </c>
      <c r="M56" s="177">
        <v>1.1</v>
      </c>
      <c r="N56" s="177">
        <v>47.6</v>
      </c>
    </row>
  </sheetData>
  <sheetProtection/>
  <mergeCells count="6">
    <mergeCell ref="A3:C5"/>
    <mergeCell ref="I3:K5"/>
    <mergeCell ref="D3:F3"/>
    <mergeCell ref="L3:N3"/>
    <mergeCell ref="D4:D5"/>
    <mergeCell ref="L4:L5"/>
  </mergeCells>
  <printOptions horizontalCentered="1"/>
  <pageMargins left="0.5905511811023623" right="0.31496062992125984" top="0.5118110236220472" bottom="0.11811023622047245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G33"/>
  <sheetViews>
    <sheetView defaultGridColor="0" zoomScale="87" zoomScaleNormal="87" zoomScalePageLayoutView="0" colorId="22" workbookViewId="0" topLeftCell="A1">
      <selection activeCell="G19" sqref="G19"/>
    </sheetView>
  </sheetViews>
  <sheetFormatPr defaultColWidth="10.59765625" defaultRowHeight="15"/>
  <cols>
    <col min="1" max="1" width="9.19921875" style="2" customWidth="1"/>
    <col min="2" max="2" width="43.09765625" style="2" customWidth="1"/>
    <col min="3" max="3" width="7.69921875" style="72" customWidth="1"/>
    <col min="4" max="4" width="8.59765625" style="73" customWidth="1"/>
    <col min="5" max="5" width="9.5" style="73" customWidth="1"/>
    <col min="6" max="6" width="11" style="2" bestFit="1" customWidth="1"/>
    <col min="7" max="16384" width="10.59765625" style="2" customWidth="1"/>
  </cols>
  <sheetData>
    <row r="1" spans="1:7" ht="24" customHeight="1">
      <c r="A1" s="3"/>
      <c r="B1" s="3"/>
      <c r="C1" s="4"/>
      <c r="D1" s="5"/>
      <c r="E1" s="5"/>
      <c r="F1" s="3"/>
      <c r="G1" s="3"/>
    </row>
    <row r="2" spans="1:7" ht="17.25">
      <c r="A2" s="80" t="s">
        <v>42</v>
      </c>
      <c r="B2" s="114"/>
      <c r="C2" s="4"/>
      <c r="D2" s="5"/>
      <c r="E2" s="115" t="s">
        <v>49</v>
      </c>
      <c r="F2" s="3"/>
      <c r="G2" s="3"/>
    </row>
    <row r="3" spans="1:7" ht="14.25">
      <c r="A3" s="116"/>
      <c r="B3" s="117"/>
      <c r="C3" s="118"/>
      <c r="D3" s="119" t="s">
        <v>18</v>
      </c>
      <c r="E3" s="120" t="s">
        <v>19</v>
      </c>
      <c r="F3" s="3"/>
      <c r="G3" s="3"/>
    </row>
    <row r="4" spans="1:7" ht="14.25">
      <c r="A4" s="121" t="s">
        <v>27</v>
      </c>
      <c r="B4" s="121" t="s">
        <v>20</v>
      </c>
      <c r="C4" s="122" t="s">
        <v>21</v>
      </c>
      <c r="D4" s="123" t="s">
        <v>22</v>
      </c>
      <c r="E4" s="124" t="s">
        <v>23</v>
      </c>
      <c r="F4" s="125"/>
      <c r="G4" s="3"/>
    </row>
    <row r="5" spans="1:7" ht="14.25">
      <c r="A5" s="126"/>
      <c r="B5" s="127"/>
      <c r="C5" s="128"/>
      <c r="D5" s="129" t="s">
        <v>43</v>
      </c>
      <c r="E5" s="130" t="s">
        <v>24</v>
      </c>
      <c r="F5" s="125"/>
      <c r="G5" s="125"/>
    </row>
    <row r="6" spans="1:6" ht="21" customHeight="1">
      <c r="A6" s="121" t="s">
        <v>44</v>
      </c>
      <c r="B6" s="131" t="s">
        <v>52</v>
      </c>
      <c r="C6" s="132">
        <v>6</v>
      </c>
      <c r="D6" s="133">
        <f aca="true" t="shared" si="0" ref="D6:D12">C6/$F$13*100000</f>
        <v>79.08264136022143</v>
      </c>
      <c r="E6" s="134">
        <f>C6/$C$15*100</f>
        <v>37.5</v>
      </c>
      <c r="F6" s="125"/>
    </row>
    <row r="7" spans="1:7" ht="21" customHeight="1">
      <c r="A7" s="121" t="s">
        <v>35</v>
      </c>
      <c r="B7" s="131" t="s">
        <v>28</v>
      </c>
      <c r="C7" s="132">
        <v>3</v>
      </c>
      <c r="D7" s="133">
        <f>C7/$F$13*100000</f>
        <v>39.541320680110715</v>
      </c>
      <c r="E7" s="134">
        <f aca="true" t="shared" si="1" ref="E7:E12">C7/$C$15*100</f>
        <v>18.75</v>
      </c>
      <c r="F7" s="125"/>
      <c r="G7" s="125"/>
    </row>
    <row r="8" spans="1:7" ht="21" customHeight="1">
      <c r="A8" s="121" t="s">
        <v>29</v>
      </c>
      <c r="B8" s="135" t="s">
        <v>30</v>
      </c>
      <c r="C8" s="132">
        <v>2</v>
      </c>
      <c r="D8" s="133">
        <f t="shared" si="0"/>
        <v>26.360880453407145</v>
      </c>
      <c r="E8" s="134">
        <f t="shared" si="1"/>
        <v>12.5</v>
      </c>
      <c r="F8" s="125"/>
      <c r="G8" s="3"/>
    </row>
    <row r="9" spans="1:7" ht="21" customHeight="1">
      <c r="A9" s="121" t="s">
        <v>48</v>
      </c>
      <c r="B9" s="135" t="s">
        <v>53</v>
      </c>
      <c r="C9" s="132">
        <v>2</v>
      </c>
      <c r="D9" s="133">
        <f>C9/$F$13*100000</f>
        <v>26.360880453407145</v>
      </c>
      <c r="E9" s="134">
        <f t="shared" si="1"/>
        <v>12.5</v>
      </c>
      <c r="F9" s="125"/>
      <c r="G9" s="3"/>
    </row>
    <row r="10" spans="1:7" ht="21" customHeight="1">
      <c r="A10" s="121" t="s">
        <v>33</v>
      </c>
      <c r="B10" s="135" t="s">
        <v>54</v>
      </c>
      <c r="C10" s="132">
        <v>1</v>
      </c>
      <c r="D10" s="133">
        <f t="shared" si="0"/>
        <v>13.180440226703572</v>
      </c>
      <c r="E10" s="134">
        <f t="shared" si="1"/>
        <v>6.25</v>
      </c>
      <c r="F10" s="125"/>
      <c r="G10" s="3"/>
    </row>
    <row r="11" spans="1:7" ht="21" customHeight="1">
      <c r="A11" s="121" t="s">
        <v>45</v>
      </c>
      <c r="B11" s="135" t="s">
        <v>55</v>
      </c>
      <c r="C11" s="132">
        <v>1</v>
      </c>
      <c r="D11" s="133">
        <f t="shared" si="0"/>
        <v>13.180440226703572</v>
      </c>
      <c r="E11" s="134">
        <f t="shared" si="1"/>
        <v>6.25</v>
      </c>
      <c r="F11" s="125"/>
      <c r="G11" s="3"/>
    </row>
    <row r="12" spans="1:7" ht="21" customHeight="1">
      <c r="A12" s="121" t="s">
        <v>45</v>
      </c>
      <c r="B12" s="135" t="s">
        <v>32</v>
      </c>
      <c r="C12" s="132">
        <v>1</v>
      </c>
      <c r="D12" s="133">
        <f t="shared" si="0"/>
        <v>13.180440226703572</v>
      </c>
      <c r="E12" s="134">
        <f t="shared" si="1"/>
        <v>6.25</v>
      </c>
      <c r="F12" s="125"/>
      <c r="G12" s="3"/>
    </row>
    <row r="13" spans="1:7" ht="21" customHeight="1">
      <c r="A13" s="117"/>
      <c r="B13" s="117" t="s">
        <v>34</v>
      </c>
      <c r="C13" s="118"/>
      <c r="D13" s="136"/>
      <c r="E13" s="137"/>
      <c r="F13" s="138">
        <v>7587</v>
      </c>
      <c r="G13" s="3"/>
    </row>
    <row r="14" spans="1:7" ht="21" customHeight="1">
      <c r="A14" s="131"/>
      <c r="B14" s="131"/>
      <c r="C14" s="132"/>
      <c r="D14" s="133"/>
      <c r="E14" s="134"/>
      <c r="F14" s="125"/>
      <c r="G14" s="3"/>
    </row>
    <row r="15" spans="1:7" ht="21" customHeight="1">
      <c r="A15" s="127"/>
      <c r="B15" s="127" t="s">
        <v>26</v>
      </c>
      <c r="C15" s="128">
        <v>16</v>
      </c>
      <c r="D15" s="139">
        <f>C15/$F$13*100000</f>
        <v>210.88704362725716</v>
      </c>
      <c r="E15" s="140"/>
      <c r="F15" s="125"/>
      <c r="G15" s="3"/>
    </row>
    <row r="16" spans="1:7" ht="20.25" customHeight="1">
      <c r="A16" s="141"/>
      <c r="B16" s="3"/>
      <c r="C16" s="4"/>
      <c r="D16" s="5"/>
      <c r="E16" s="5"/>
      <c r="F16" s="125"/>
      <c r="G16" s="3"/>
    </row>
    <row r="17" spans="1:7" ht="20.25" customHeight="1">
      <c r="A17" s="125"/>
      <c r="B17" s="3"/>
      <c r="C17" s="4"/>
      <c r="D17" s="5"/>
      <c r="E17" s="5"/>
      <c r="F17" s="125"/>
      <c r="G17" s="3"/>
    </row>
    <row r="18" spans="1:7" ht="20.25" customHeight="1">
      <c r="A18" s="3"/>
      <c r="B18" s="3"/>
      <c r="C18" s="4"/>
      <c r="D18" s="5"/>
      <c r="E18" s="5"/>
      <c r="F18" s="125"/>
      <c r="G18" s="3"/>
    </row>
    <row r="19" spans="1:7" ht="17.25">
      <c r="A19" s="80" t="s">
        <v>46</v>
      </c>
      <c r="B19" s="114"/>
      <c r="C19" s="4"/>
      <c r="D19" s="5"/>
      <c r="E19" s="115" t="s">
        <v>49</v>
      </c>
      <c r="F19" s="125"/>
      <c r="G19" s="3"/>
    </row>
    <row r="20" spans="1:7" ht="14.25">
      <c r="A20" s="116"/>
      <c r="B20" s="117"/>
      <c r="C20" s="118"/>
      <c r="D20" s="119" t="s">
        <v>18</v>
      </c>
      <c r="E20" s="120" t="s">
        <v>19</v>
      </c>
      <c r="F20" s="125"/>
      <c r="G20" s="3"/>
    </row>
    <row r="21" spans="1:7" ht="14.25">
      <c r="A21" s="121" t="s">
        <v>27</v>
      </c>
      <c r="B21" s="121" t="s">
        <v>20</v>
      </c>
      <c r="C21" s="122" t="s">
        <v>21</v>
      </c>
      <c r="D21" s="123" t="s">
        <v>22</v>
      </c>
      <c r="E21" s="124" t="s">
        <v>23</v>
      </c>
      <c r="F21" s="125"/>
      <c r="G21" s="3"/>
    </row>
    <row r="22" spans="1:6" ht="14.25">
      <c r="A22" s="126"/>
      <c r="B22" s="127"/>
      <c r="C22" s="128"/>
      <c r="D22" s="129" t="s">
        <v>43</v>
      </c>
      <c r="E22" s="130" t="s">
        <v>24</v>
      </c>
      <c r="F22" s="131"/>
    </row>
    <row r="23" spans="1:7" ht="21" customHeight="1">
      <c r="A23" s="121" t="s">
        <v>44</v>
      </c>
      <c r="B23" s="131" t="s">
        <v>28</v>
      </c>
      <c r="C23" s="132">
        <v>916</v>
      </c>
      <c r="D23" s="134">
        <f>C23/$F$28*100000</f>
        <v>85.50327451405016</v>
      </c>
      <c r="E23" s="134">
        <v>37.4</v>
      </c>
      <c r="F23" s="131"/>
      <c r="G23" s="142"/>
    </row>
    <row r="24" spans="1:7" ht="21" customHeight="1">
      <c r="A24" s="121" t="s">
        <v>47</v>
      </c>
      <c r="B24" s="131" t="s">
        <v>50</v>
      </c>
      <c r="C24" s="132">
        <v>341</v>
      </c>
      <c r="D24" s="134">
        <f>C24/$F$28*100000</f>
        <v>31.830367477392038</v>
      </c>
      <c r="E24" s="134">
        <v>13.9</v>
      </c>
      <c r="F24" s="131"/>
      <c r="G24" s="142"/>
    </row>
    <row r="25" spans="1:7" ht="21" customHeight="1">
      <c r="A25" s="121" t="s">
        <v>29</v>
      </c>
      <c r="B25" s="131" t="s">
        <v>30</v>
      </c>
      <c r="C25" s="132">
        <v>140</v>
      </c>
      <c r="D25" s="134">
        <f>C25/$F$28*100000</f>
        <v>13.068186061099372</v>
      </c>
      <c r="E25" s="134">
        <v>5.7</v>
      </c>
      <c r="F25" s="3"/>
      <c r="G25" s="142"/>
    </row>
    <row r="26" spans="1:7" ht="21" customHeight="1">
      <c r="A26" s="121" t="s">
        <v>33</v>
      </c>
      <c r="B26" s="131" t="s">
        <v>32</v>
      </c>
      <c r="C26" s="132">
        <v>113</v>
      </c>
      <c r="D26" s="134">
        <f>C26/$F$28*100000</f>
        <v>10.547893035030205</v>
      </c>
      <c r="E26" s="134">
        <v>4.6</v>
      </c>
      <c r="F26" s="3"/>
      <c r="G26" s="142"/>
    </row>
    <row r="27" spans="1:7" ht="21" customHeight="1">
      <c r="A27" s="121" t="s">
        <v>31</v>
      </c>
      <c r="B27" s="131" t="s">
        <v>51</v>
      </c>
      <c r="C27" s="132">
        <v>85</v>
      </c>
      <c r="D27" s="134">
        <f>C27/$F$28*100000</f>
        <v>7.934255822810332</v>
      </c>
      <c r="E27" s="134">
        <v>3.5</v>
      </c>
      <c r="F27" s="3"/>
      <c r="G27" s="142"/>
    </row>
    <row r="28" spans="1:7" ht="21" customHeight="1">
      <c r="A28" s="117"/>
      <c r="B28" s="117" t="s">
        <v>25</v>
      </c>
      <c r="C28" s="118">
        <f>C30-SUM(C23,C24,C25,C26,C27)</f>
        <v>855</v>
      </c>
      <c r="D28" s="136">
        <f>D30-SUM(D23,D24,D25,D26,D27)</f>
        <v>79.8092791588569</v>
      </c>
      <c r="E28" s="137">
        <f>C28/$C$30*100</f>
        <v>34.89795918367347</v>
      </c>
      <c r="F28" s="143">
        <v>1071304</v>
      </c>
      <c r="G28" s="3"/>
    </row>
    <row r="29" spans="1:7" ht="21" customHeight="1">
      <c r="A29" s="131"/>
      <c r="B29" s="131"/>
      <c r="C29" s="132"/>
      <c r="D29" s="133"/>
      <c r="E29" s="134"/>
      <c r="F29" s="3"/>
      <c r="G29" s="3"/>
    </row>
    <row r="30" spans="1:7" ht="21" customHeight="1">
      <c r="A30" s="127"/>
      <c r="B30" s="127" t="s">
        <v>26</v>
      </c>
      <c r="C30" s="128">
        <v>2450</v>
      </c>
      <c r="D30" s="139">
        <f>C30/$F$28*100000</f>
        <v>228.693256069239</v>
      </c>
      <c r="E30" s="140"/>
      <c r="F30" s="3"/>
      <c r="G30" s="3"/>
    </row>
    <row r="31" spans="1:7" ht="14.25">
      <c r="A31" s="3"/>
      <c r="B31" s="3"/>
      <c r="C31" s="4"/>
      <c r="D31" s="5"/>
      <c r="E31" s="5"/>
      <c r="F31" s="3"/>
      <c r="G31" s="3"/>
    </row>
    <row r="32" ht="14.25">
      <c r="B32" s="125"/>
    </row>
    <row r="33" ht="14.25">
      <c r="B33" s="144"/>
    </row>
  </sheetData>
  <sheetProtection/>
  <printOptions/>
  <pageMargins left="0.7874015748031497" right="0.31496062992125984" top="0.7874015748031497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医務課</dc:creator>
  <cp:keywords/>
  <dc:description/>
  <cp:lastModifiedBy>和歌山県</cp:lastModifiedBy>
  <cp:lastPrinted>2014-02-05T08:01:05Z</cp:lastPrinted>
  <dcterms:created xsi:type="dcterms:W3CDTF">2002-05-14T04:29:24Z</dcterms:created>
  <dcterms:modified xsi:type="dcterms:W3CDTF">2014-07-03T12:38:01Z</dcterms:modified>
  <cp:category/>
  <cp:version/>
  <cp:contentType/>
  <cp:contentStatus/>
</cp:coreProperties>
</file>