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'実数'!$A$1:$U$45</definedName>
    <definedName name="_xlnm.Print_Area" localSheetId="1">'率'!$A$1:$T$45</definedName>
    <definedName name="Print_Area_MI" localSheetId="0">'実数'!$N$2:$Q$45</definedName>
    <definedName name="Print_Area_MI" localSheetId="1">'率'!$N$2:$Q$45</definedName>
  </definedNames>
  <calcPr fullCalcOnLoad="1"/>
</workbook>
</file>

<file path=xl/sharedStrings.xml><?xml version="1.0" encoding="utf-8"?>
<sst xmlns="http://schemas.openxmlformats.org/spreadsheetml/2006/main" count="270" uniqueCount="66">
  <si>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</si>
  <si>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</si>
  <si>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</si>
  <si>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</si>
  <si>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</si>
  <si>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</si>
  <si>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</si>
  <si>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</si>
  <si>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</si>
  <si>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</si>
  <si>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</si>
  <si>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</si>
  <si>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</si>
  <si>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</si>
  <si>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</si>
  <si>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</si>
  <si>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</si>
  <si>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</si>
  <si>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</si>
  <si>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</si>
  <si>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</si>
  <si>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</si>
  <si>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</si>
  <si>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</si>
  <si>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</si>
  <si>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</si>
  <si>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</si>
  <si>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</si>
  <si>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</si>
  <si>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</si>
  <si>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</si>
  <si>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</si>
  <si>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</si>
  <si>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</si>
  <si>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</si>
  <si>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</si>
  <si>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</si>
  <si>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</si>
  <si>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</si>
  <si>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</si>
  <si>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</si>
  <si>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</si>
  <si>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</si>
  <si>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</si>
  <si>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</si>
  <si>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</si>
  <si>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みなべ町</t>
  </si>
  <si>
    <t>紀の川市</t>
  </si>
  <si>
    <t>日高川町</t>
  </si>
  <si>
    <t>古座川町</t>
  </si>
  <si>
    <t>串本町</t>
  </si>
  <si>
    <t>新宮保健所串本支所</t>
  </si>
  <si>
    <t>　紀美野町</t>
  </si>
  <si>
    <t>　有田川町</t>
  </si>
  <si>
    <t>　岩出市</t>
  </si>
  <si>
    <t>橋本保健所</t>
  </si>
  <si>
    <t>気管・気管支
及び肺</t>
  </si>
  <si>
    <t>第１２表－２　悪性新生物の部位別死亡率（人口１０万対）（保健所・市町村別）</t>
  </si>
  <si>
    <t>第１２表－１　悪性新生物の部位別死亡数（保健所・市町村別）</t>
  </si>
  <si>
    <t>-</t>
  </si>
  <si>
    <t>※乳房・子宮の死亡数は女性の数値</t>
  </si>
  <si>
    <t>※大腸（再掲）は「結腸」と「直腸等」</t>
  </si>
  <si>
    <t>　との合計</t>
  </si>
  <si>
    <t>平成２９年</t>
  </si>
  <si>
    <t>人口
H29.10.1</t>
  </si>
  <si>
    <t>女性人口
H29.10.1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</si>
</sst>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44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10" fillId="32" borderId="27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37" fontId="7" fillId="0" borderId="48" xfId="0" applyNumberFormat="1" applyFont="1" applyBorder="1" applyAlignment="1" applyProtection="1">
      <alignment vertical="center"/>
      <protection/>
    </xf>
    <xf numFmtId="177" fontId="7" fillId="0" borderId="49" xfId="0" applyNumberFormat="1" applyFont="1" applyBorder="1" applyAlignment="1" applyProtection="1">
      <alignment horizontal="center" vertical="center" wrapText="1"/>
      <protection/>
    </xf>
    <xf numFmtId="177" fontId="7" fillId="0" borderId="50" xfId="0" applyNumberFormat="1" applyFont="1" applyBorder="1" applyAlignment="1" applyProtection="1">
      <alignment horizontal="center" vertical="center" wrapText="1"/>
      <protection/>
    </xf>
    <xf numFmtId="177" fontId="7" fillId="0" borderId="51" xfId="0" applyNumberFormat="1" applyFont="1" applyBorder="1" applyAlignment="1" applyProtection="1">
      <alignment horizontal="center" vertical="center" wrapText="1"/>
      <protection/>
    </xf>
    <xf numFmtId="177" fontId="7" fillId="0" borderId="52" xfId="0" applyNumberFormat="1" applyFont="1" applyBorder="1" applyAlignment="1" applyProtection="1">
      <alignment horizontal="center" vertical="center" wrapText="1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7" fillId="0" borderId="53" xfId="0" applyNumberFormat="1" applyFont="1" applyBorder="1" applyAlignment="1" applyProtection="1">
      <alignment vertical="center"/>
      <protection/>
    </xf>
    <xf numFmtId="37" fontId="7" fillId="0" borderId="54" xfId="0" applyNumberFormat="1" applyFont="1" applyBorder="1" applyAlignment="1" applyProtection="1">
      <alignment vertical="center"/>
      <protection/>
    </xf>
    <xf numFmtId="179" fontId="7" fillId="0" borderId="53" xfId="0" applyNumberFormat="1" applyFont="1" applyBorder="1" applyAlignment="1" applyProtection="1">
      <alignment horizontal="center" vertical="center" wrapText="1"/>
      <protection/>
    </xf>
    <xf numFmtId="179" fontId="7" fillId="0" borderId="49" xfId="0" applyNumberFormat="1" applyFont="1" applyBorder="1" applyAlignment="1" applyProtection="1">
      <alignment horizontal="center" vertical="center" wrapText="1"/>
      <protection/>
    </xf>
    <xf numFmtId="179" fontId="7" fillId="0" borderId="50" xfId="0" applyNumberFormat="1" applyFont="1" applyBorder="1" applyAlignment="1" applyProtection="1">
      <alignment horizontal="center" vertical="center" wrapText="1"/>
      <protection/>
    </xf>
    <xf numFmtId="179" fontId="7" fillId="0" borderId="51" xfId="0" applyNumberFormat="1" applyFont="1" applyBorder="1" applyAlignment="1" applyProtection="1">
      <alignment horizontal="center" vertical="center" wrapText="1"/>
      <protection/>
    </xf>
    <xf numFmtId="179" fontId="7" fillId="0" borderId="52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10" fillId="32" borderId="56" xfId="0" applyNumberFormat="1" applyFont="1" applyFill="1" applyBorder="1" applyAlignment="1" applyProtection="1">
      <alignment horizontal="right" vertical="center"/>
      <protection/>
    </xf>
    <xf numFmtId="179" fontId="10" fillId="32" borderId="27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57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58" xfId="0" applyNumberFormat="1" applyFont="1" applyFill="1" applyBorder="1" applyAlignment="1" applyProtection="1">
      <alignment horizontal="right"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60" xfId="0" applyNumberFormat="1" applyFont="1" applyBorder="1" applyAlignment="1" applyProtection="1">
      <alignment horizontal="right" vertical="center"/>
      <protection/>
    </xf>
    <xf numFmtId="179" fontId="9" fillId="0" borderId="61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53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62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63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57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179" fontId="9" fillId="0" borderId="56" xfId="0" applyNumberFormat="1" applyFont="1" applyBorder="1" applyAlignment="1" applyProtection="1">
      <alignment horizontal="right"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62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64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8" fontId="9" fillId="0" borderId="67" xfId="0" applyNumberFormat="1" applyFont="1" applyBorder="1" applyAlignment="1" applyProtection="1">
      <alignment vertical="center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8" fontId="9" fillId="0" borderId="68" xfId="0" applyNumberFormat="1" applyFont="1" applyBorder="1" applyAlignment="1" applyProtection="1">
      <alignment vertical="center"/>
      <protection/>
    </xf>
    <xf numFmtId="179" fontId="9" fillId="0" borderId="70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8" fontId="10" fillId="32" borderId="64" xfId="0" applyNumberFormat="1" applyFont="1" applyFill="1" applyBorder="1" applyAlignment="1" applyProtection="1">
      <alignment vertical="center" shrinkToFit="1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9" fillId="0" borderId="73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Alignment="1" applyProtection="1">
      <alignment horizontal="right"/>
      <protection/>
    </xf>
    <xf numFmtId="177" fontId="11" fillId="0" borderId="0" xfId="0" applyNumberFormat="1" applyFont="1" applyAlignment="1" applyProtection="1">
      <alignment horizontal="right"/>
      <protection/>
    </xf>
    <xf numFmtId="178" fontId="9" fillId="0" borderId="56" xfId="0" applyNumberFormat="1" applyFont="1" applyBorder="1" applyAlignment="1" applyProtection="1">
      <alignment vertical="center"/>
      <protection/>
    </xf>
    <xf numFmtId="178" fontId="9" fillId="0" borderId="74" xfId="0" applyNumberFormat="1" applyFont="1" applyBorder="1" applyAlignment="1" applyProtection="1">
      <alignment vertical="center"/>
      <protection/>
    </xf>
    <xf numFmtId="177" fontId="10" fillId="0" borderId="75" xfId="0" applyNumberFormat="1" applyFont="1" applyBorder="1" applyAlignment="1" applyProtection="1">
      <alignment vertical="center"/>
      <protection/>
    </xf>
    <xf numFmtId="177" fontId="9" fillId="0" borderId="75" xfId="0" applyNumberFormat="1" applyFont="1" applyBorder="1" applyAlignment="1" applyProtection="1">
      <alignment vertical="center"/>
      <protection/>
    </xf>
    <xf numFmtId="177" fontId="7" fillId="0" borderId="75" xfId="0" applyNumberFormat="1" applyFont="1" applyBorder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 locked="0"/>
    </xf>
    <xf numFmtId="178" fontId="9" fillId="0" borderId="62" xfId="0" applyNumberFormat="1" applyFont="1" applyBorder="1" applyAlignment="1" applyProtection="1">
      <alignment vertical="center"/>
      <protection locked="0"/>
    </xf>
    <xf numFmtId="178" fontId="10" fillId="32" borderId="64" xfId="0" applyNumberFormat="1" applyFont="1" applyFill="1" applyBorder="1" applyAlignment="1" applyProtection="1">
      <alignment vertical="center"/>
      <protection locked="0"/>
    </xf>
    <xf numFmtId="178" fontId="9" fillId="0" borderId="67" xfId="0" applyNumberFormat="1" applyFont="1" applyBorder="1" applyAlignment="1" applyProtection="1">
      <alignment vertical="center"/>
      <protection locked="0"/>
    </xf>
    <xf numFmtId="178" fontId="9" fillId="0" borderId="68" xfId="0" applyNumberFormat="1" applyFont="1" applyBorder="1" applyAlignment="1" applyProtection="1">
      <alignment vertical="center"/>
      <protection locked="0"/>
    </xf>
    <xf numFmtId="178" fontId="9" fillId="0" borderId="56" xfId="0" applyNumberFormat="1" applyFont="1" applyBorder="1" applyAlignment="1" applyProtection="1">
      <alignment vertical="center"/>
      <protection locked="0"/>
    </xf>
    <xf numFmtId="178" fontId="9" fillId="0" borderId="74" xfId="0" applyNumberFormat="1" applyFont="1" applyBorder="1" applyAlignment="1" applyProtection="1">
      <alignment vertical="center"/>
      <protection locked="0"/>
    </xf>
    <xf numFmtId="178" fontId="10" fillId="32" borderId="64" xfId="0" applyNumberFormat="1" applyFont="1" applyFill="1" applyBorder="1" applyAlignment="1" applyProtection="1">
      <alignment vertical="center" shrinkToFit="1"/>
      <protection locked="0"/>
    </xf>
    <xf numFmtId="178" fontId="9" fillId="0" borderId="73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2" fillId="0" borderId="52" xfId="0" applyNumberFormat="1" applyFont="1" applyBorder="1" applyAlignment="1" applyProtection="1">
      <alignment horizontal="center" vertical="center" wrapText="1"/>
      <protection/>
    </xf>
    <xf numFmtId="178" fontId="9" fillId="0" borderId="76" xfId="0" applyNumberFormat="1" applyFont="1" applyBorder="1" applyAlignment="1" applyProtection="1">
      <alignment vertical="center"/>
      <protection locked="0"/>
    </xf>
    <xf numFmtId="177" fontId="7" fillId="0" borderId="26" xfId="49" applyNumberFormat="1" applyFont="1" applyFill="1" applyBorder="1" applyAlignment="1">
      <alignment horizontal="right" vertical="center"/>
    </xf>
    <xf numFmtId="179" fontId="9" fillId="0" borderId="77" xfId="0" applyNumberFormat="1" applyFont="1" applyBorder="1" applyAlignment="1" applyProtection="1">
      <alignment horizontal="right" vertical="center"/>
      <protection/>
    </xf>
    <xf numFmtId="179" fontId="9" fillId="0" borderId="78" xfId="0" applyNumberFormat="1" applyFont="1" applyBorder="1" applyAlignment="1" applyProtection="1">
      <alignment horizontal="right" vertical="center"/>
      <protection/>
    </xf>
    <xf numFmtId="179" fontId="9" fillId="0" borderId="79" xfId="0" applyNumberFormat="1" applyFont="1" applyBorder="1" applyAlignment="1" applyProtection="1">
      <alignment horizontal="right" vertical="center"/>
      <protection/>
    </xf>
    <xf numFmtId="179" fontId="9" fillId="0" borderId="80" xfId="0" applyNumberFormat="1" applyFont="1" applyBorder="1" applyAlignment="1" applyProtection="1">
      <alignment horizontal="right" vertical="center"/>
      <protection/>
    </xf>
    <xf numFmtId="179" fontId="9" fillId="0" borderId="81" xfId="0" applyNumberFormat="1" applyFont="1" applyBorder="1" applyAlignment="1" applyProtection="1">
      <alignment horizontal="right" vertical="center"/>
      <protection/>
    </xf>
    <xf numFmtId="178" fontId="10" fillId="32" borderId="57" xfId="0" applyNumberFormat="1" applyFont="1" applyFill="1" applyBorder="1" applyAlignment="1" applyProtection="1">
      <alignment vertical="center"/>
      <protection locked="0"/>
    </xf>
    <xf numFmtId="177" fontId="7" fillId="0" borderId="82" xfId="49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177" fontId="8" fillId="0" borderId="22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horizontal="left"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177" fontId="7" fillId="0" borderId="22" xfId="0" applyNumberFormat="1" applyFont="1" applyBorder="1" applyAlignment="1" applyProtection="1">
      <alignment vertical="center"/>
      <protection/>
    </xf>
    <xf numFmtId="177" fontId="7" fillId="0" borderId="22" xfId="0" applyNumberFormat="1" applyFont="1" applyBorder="1" applyAlignment="1" applyProtection="1">
      <alignment horizontal="left" vertical="center"/>
      <protection/>
    </xf>
    <xf numFmtId="177" fontId="7" fillId="0" borderId="22" xfId="0" applyNumberFormat="1" applyFont="1" applyBorder="1" applyAlignment="1" applyProtection="1" quotePrefix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 quotePrefix="1">
      <alignment horizontal="right" vertical="center"/>
      <protection/>
    </xf>
    <xf numFmtId="177" fontId="7" fillId="0" borderId="53" xfId="0" applyNumberFormat="1" applyFont="1" applyBorder="1" applyAlignment="1" applyProtection="1">
      <alignment horizontal="center" vertical="center" wrapText="1"/>
      <protection/>
    </xf>
    <xf numFmtId="177" fontId="9" fillId="0" borderId="62" xfId="0" applyNumberFormat="1" applyFont="1" applyBorder="1" applyAlignment="1" applyProtection="1">
      <alignment horizontal="right" vertical="center"/>
      <protection locked="0"/>
    </xf>
    <xf numFmtId="177" fontId="10" fillId="32" borderId="56" xfId="0" applyNumberFormat="1" applyFont="1" applyFill="1" applyBorder="1" applyAlignment="1" applyProtection="1">
      <alignment horizontal="right" vertical="center"/>
      <protection/>
    </xf>
    <xf numFmtId="177" fontId="10" fillId="32" borderId="57" xfId="0" applyNumberFormat="1" applyFont="1" applyFill="1" applyBorder="1" applyAlignment="1" applyProtection="1">
      <alignment horizontal="right" vertical="center"/>
      <protection/>
    </xf>
    <xf numFmtId="177" fontId="9" fillId="0" borderId="56" xfId="0" applyNumberFormat="1" applyFont="1" applyBorder="1" applyAlignment="1" applyProtection="1">
      <alignment horizontal="right" vertical="center"/>
      <protection locked="0"/>
    </xf>
    <xf numFmtId="177" fontId="9" fillId="0" borderId="65" xfId="0" applyNumberFormat="1" applyFont="1" applyBorder="1" applyAlignment="1" applyProtection="1">
      <alignment horizontal="right" vertical="center"/>
      <protection locked="0"/>
    </xf>
    <xf numFmtId="177" fontId="9" fillId="0" borderId="68" xfId="0" applyNumberFormat="1" applyFont="1" applyBorder="1" applyAlignment="1" applyProtection="1">
      <alignment horizontal="right" vertical="center"/>
      <protection locked="0"/>
    </xf>
    <xf numFmtId="177" fontId="9" fillId="0" borderId="70" xfId="0" applyNumberFormat="1" applyFont="1" applyBorder="1" applyAlignment="1" applyProtection="1">
      <alignment horizontal="right" vertical="center"/>
      <protection locked="0"/>
    </xf>
    <xf numFmtId="177" fontId="9" fillId="0" borderId="72" xfId="0" applyNumberFormat="1" applyFont="1" applyBorder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horizontal="center" vertical="center"/>
      <protection/>
    </xf>
    <xf numFmtId="37" fontId="5" fillId="32" borderId="56" xfId="0" applyNumberFormat="1" applyFont="1" applyFill="1" applyBorder="1" applyAlignment="1" applyProtection="1">
      <alignment horizontal="center" vertical="center"/>
      <protection/>
    </xf>
    <xf numFmtId="37" fontId="5" fillId="32" borderId="57" xfId="0" applyNumberFormat="1" applyFont="1" applyFill="1" applyBorder="1" applyAlignment="1" applyProtection="1">
      <alignment horizontal="left" vertical="center"/>
      <protection/>
    </xf>
    <xf numFmtId="37" fontId="7" fillId="0" borderId="56" xfId="0" applyNumberFormat="1" applyFont="1" applyBorder="1" applyAlignment="1" applyProtection="1">
      <alignment horizontal="right" vertical="center"/>
      <protection/>
    </xf>
    <xf numFmtId="37" fontId="7" fillId="0" borderId="65" xfId="0" applyNumberFormat="1" applyFont="1" applyBorder="1" applyAlignment="1" applyProtection="1">
      <alignment horizontal="right" vertical="center"/>
      <protection/>
    </xf>
    <xf numFmtId="37" fontId="7" fillId="0" borderId="68" xfId="0" applyNumberFormat="1" applyFont="1" applyBorder="1" applyAlignment="1" applyProtection="1">
      <alignment horizontal="right" vertical="center"/>
      <protection/>
    </xf>
    <xf numFmtId="37" fontId="7" fillId="0" borderId="70" xfId="0" applyNumberFormat="1" applyFont="1" applyBorder="1" applyAlignment="1" applyProtection="1">
      <alignment horizontal="right" vertical="center"/>
      <protection/>
    </xf>
    <xf numFmtId="37" fontId="5" fillId="32" borderId="57" xfId="0" applyNumberFormat="1" applyFont="1" applyFill="1" applyBorder="1" applyAlignment="1" applyProtection="1">
      <alignment horizontal="left" vertical="center" shrinkToFit="1"/>
      <protection/>
    </xf>
    <xf numFmtId="37" fontId="7" fillId="0" borderId="72" xfId="0" applyNumberFormat="1" applyFont="1" applyBorder="1" applyAlignment="1" applyProtection="1">
      <alignment horizontal="right" vertical="center"/>
      <protection/>
    </xf>
    <xf numFmtId="41" fontId="9" fillId="0" borderId="24" xfId="0" applyNumberFormat="1" applyFont="1" applyBorder="1" applyAlignment="1" applyProtection="1">
      <alignment horizontal="right" vertical="center"/>
      <protection/>
    </xf>
    <xf numFmtId="41" fontId="9" fillId="0" borderId="26" xfId="0" applyNumberFormat="1" applyFont="1" applyBorder="1" applyAlignment="1" applyProtection="1">
      <alignment horizontal="right" vertical="center"/>
      <protection/>
    </xf>
    <xf numFmtId="41" fontId="10" fillId="32" borderId="13" xfId="0" applyNumberFormat="1" applyFont="1" applyFill="1" applyBorder="1" applyAlignment="1" applyProtection="1">
      <alignment horizontal="right" vertical="center"/>
      <protection/>
    </xf>
    <xf numFmtId="41" fontId="10" fillId="32" borderId="28" xfId="0" applyNumberFormat="1" applyFont="1" applyFill="1" applyBorder="1" applyAlignment="1" applyProtection="1">
      <alignment horizontal="right" vertical="center"/>
      <protection/>
    </xf>
    <xf numFmtId="41" fontId="10" fillId="32" borderId="16" xfId="0" applyNumberFormat="1" applyFont="1" applyFill="1" applyBorder="1" applyAlignment="1" applyProtection="1">
      <alignment horizontal="right" vertical="center"/>
      <protection/>
    </xf>
    <xf numFmtId="41" fontId="10" fillId="32" borderId="31" xfId="0" applyNumberFormat="1" applyFont="1" applyFill="1" applyBorder="1" applyAlignment="1" applyProtection="1">
      <alignment horizontal="right" vertical="center"/>
      <protection/>
    </xf>
    <xf numFmtId="41" fontId="9" fillId="0" borderId="13" xfId="0" applyNumberFormat="1" applyFont="1" applyBorder="1" applyAlignment="1" applyProtection="1">
      <alignment horizontal="right" vertical="center"/>
      <protection/>
    </xf>
    <xf numFmtId="41" fontId="9" fillId="0" borderId="28" xfId="0" applyNumberFormat="1" applyFont="1" applyBorder="1" applyAlignment="1" applyProtection="1">
      <alignment horizontal="right" vertical="center"/>
      <protection/>
    </xf>
    <xf numFmtId="41" fontId="9" fillId="0" borderId="33" xfId="0" applyNumberFormat="1" applyFont="1" applyBorder="1" applyAlignment="1" applyProtection="1">
      <alignment horizontal="right" vertical="center"/>
      <protection/>
    </xf>
    <xf numFmtId="41" fontId="9" fillId="0" borderId="35" xfId="0" applyNumberFormat="1" applyFont="1" applyBorder="1" applyAlignment="1" applyProtection="1">
      <alignment horizontal="right" vertical="center"/>
      <protection/>
    </xf>
    <xf numFmtId="41" fontId="9" fillId="0" borderId="37" xfId="0" applyNumberFormat="1" applyFont="1" applyBorder="1" applyAlignment="1" applyProtection="1">
      <alignment horizontal="right" vertical="center"/>
      <protection/>
    </xf>
    <xf numFmtId="41" fontId="9" fillId="0" borderId="39" xfId="0" applyNumberFormat="1" applyFont="1" applyBorder="1" applyAlignment="1" applyProtection="1">
      <alignment horizontal="right" vertical="center"/>
      <protection/>
    </xf>
    <xf numFmtId="41" fontId="9" fillId="0" borderId="41" xfId="0" applyNumberFormat="1" applyFont="1" applyBorder="1" applyAlignment="1" applyProtection="1">
      <alignment horizontal="right" vertical="center"/>
      <protection/>
    </xf>
    <xf numFmtId="41" fontId="9" fillId="0" borderId="20" xfId="0" applyNumberFormat="1" applyFont="1" applyBorder="1" applyAlignment="1" applyProtection="1">
      <alignment horizontal="right" vertical="center"/>
      <protection/>
    </xf>
    <xf numFmtId="41" fontId="10" fillId="32" borderId="58" xfId="0" applyNumberFormat="1" applyFont="1" applyFill="1" applyBorder="1" applyAlignment="1" applyProtection="1">
      <alignment horizontal="right" vertical="center"/>
      <protection/>
    </xf>
    <xf numFmtId="41" fontId="9" fillId="0" borderId="59" xfId="0" applyNumberFormat="1" applyFont="1" applyBorder="1" applyAlignment="1" applyProtection="1">
      <alignment horizontal="right" vertical="center"/>
      <protection/>
    </xf>
    <xf numFmtId="41" fontId="9" fillId="0" borderId="60" xfId="0" applyNumberFormat="1" applyFont="1" applyBorder="1" applyAlignment="1" applyProtection="1">
      <alignment horizontal="right" vertical="center"/>
      <protection/>
    </xf>
    <xf numFmtId="41" fontId="9" fillId="0" borderId="45" xfId="0" applyNumberFormat="1" applyFont="1" applyBorder="1" applyAlignment="1" applyProtection="1">
      <alignment horizontal="right" vertical="center"/>
      <protection/>
    </xf>
    <xf numFmtId="41" fontId="9" fillId="0" borderId="6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9"/>
  <sheetViews>
    <sheetView showGridLines="0"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9" sqref="S9"/>
    </sheetView>
  </sheetViews>
  <sheetFormatPr defaultColWidth="10.66015625" defaultRowHeight="18"/>
  <cols>
    <col min="1" max="1" width="12.16015625" style="88" customWidth="1"/>
    <col min="2" max="10" width="8.66015625" style="1" customWidth="1"/>
    <col min="11" max="12" width="0.99609375" style="1" customWidth="1"/>
    <col min="13" max="13" width="12.16015625" style="88" customWidth="1"/>
    <col min="14" max="17" width="8.66015625" style="1" customWidth="1"/>
    <col min="18" max="18" width="8.66015625" style="157" customWidth="1"/>
    <col min="19" max="19" width="12.16015625" style="151" customWidth="1"/>
    <col min="20" max="20" width="4.33203125" style="88" customWidth="1"/>
    <col min="21" max="21" width="14.16015625" style="88" customWidth="1"/>
    <col min="22" max="22" width="10.91015625" style="88" customWidth="1"/>
    <col min="23" max="16384" width="10.66015625" style="88" customWidth="1"/>
  </cols>
  <sheetData>
    <row r="1" spans="1:21" s="92" customFormat="1" ht="13.5" customHeight="1">
      <c r="A1" s="207"/>
      <c r="B1" s="208"/>
      <c r="C1" s="209"/>
      <c r="D1" s="210"/>
      <c r="E1" s="194"/>
      <c r="F1" s="196"/>
      <c r="G1" s="194"/>
      <c r="H1" s="196"/>
      <c r="I1" s="197"/>
      <c r="J1" s="211" t="s">
        <v>63</v>
      </c>
      <c r="K1" s="194"/>
      <c r="L1" s="194"/>
      <c r="N1" s="194"/>
      <c r="O1" s="196"/>
      <c r="P1" s="194"/>
      <c r="Q1" s="90"/>
      <c r="T1" s="90"/>
      <c r="U1" s="197" t="str">
        <f>J1</f>
        <v>平成２９年</v>
      </c>
    </row>
    <row r="2" spans="1:18" ht="24.75" customHeight="1">
      <c r="A2" s="212" t="s">
        <v>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2" t="s">
        <v>58</v>
      </c>
      <c r="N2" s="213"/>
      <c r="O2" s="213"/>
      <c r="P2" s="213"/>
      <c r="Q2" s="213"/>
      <c r="R2" s="214"/>
    </row>
    <row r="3" spans="1:21" s="92" customFormat="1" ht="13.5" customHeight="1" thickBot="1">
      <c r="A3" s="19"/>
      <c r="B3" s="188"/>
      <c r="C3" s="189"/>
      <c r="D3" s="190"/>
      <c r="E3" s="191"/>
      <c r="F3" s="192"/>
      <c r="G3" s="191"/>
      <c r="H3" s="192"/>
      <c r="J3" s="193" t="s">
        <v>44</v>
      </c>
      <c r="K3" s="194"/>
      <c r="L3" s="195"/>
      <c r="N3" s="194"/>
      <c r="O3" s="196"/>
      <c r="P3" s="194"/>
      <c r="T3" s="90"/>
      <c r="U3" s="215" t="s">
        <v>43</v>
      </c>
    </row>
    <row r="4" spans="1:21" s="92" customFormat="1" ht="36.75" customHeight="1" thickBot="1">
      <c r="A4" s="52"/>
      <c r="B4" s="198" t="s">
        <v>0</v>
      </c>
      <c r="C4" s="53" t="s">
        <v>1</v>
      </c>
      <c r="D4" s="54" t="s">
        <v>2</v>
      </c>
      <c r="E4" s="54" t="s">
        <v>3</v>
      </c>
      <c r="F4" s="54" t="s">
        <v>4</v>
      </c>
      <c r="G4" s="54" t="s">
        <v>5</v>
      </c>
      <c r="H4" s="54" t="s">
        <v>6</v>
      </c>
      <c r="I4" s="55" t="s">
        <v>7</v>
      </c>
      <c r="J4" s="175" t="s">
        <v>56</v>
      </c>
      <c r="K4" s="2"/>
      <c r="L4" s="163"/>
      <c r="M4" s="61"/>
      <c r="N4" s="53" t="s">
        <v>8</v>
      </c>
      <c r="O4" s="54" t="s">
        <v>9</v>
      </c>
      <c r="P4" s="53" t="s">
        <v>10</v>
      </c>
      <c r="Q4" s="54" t="s">
        <v>11</v>
      </c>
      <c r="R4" s="56" t="s">
        <v>45</v>
      </c>
      <c r="S4" s="57"/>
      <c r="T4" s="90"/>
      <c r="U4" s="90"/>
    </row>
    <row r="5" spans="1:23" s="92" customFormat="1" ht="24" customHeight="1">
      <c r="A5" s="3" t="s">
        <v>12</v>
      </c>
      <c r="B5" s="199">
        <v>373334</v>
      </c>
      <c r="C5" s="20">
        <v>11568</v>
      </c>
      <c r="D5" s="21">
        <v>45226</v>
      </c>
      <c r="E5" s="21">
        <v>35349</v>
      </c>
      <c r="F5" s="21">
        <v>15332</v>
      </c>
      <c r="G5" s="21">
        <v>27114</v>
      </c>
      <c r="H5" s="21">
        <v>18179</v>
      </c>
      <c r="I5" s="22">
        <v>34224</v>
      </c>
      <c r="J5" s="23">
        <v>74120</v>
      </c>
      <c r="K5" s="152"/>
      <c r="L5" s="162"/>
      <c r="M5" s="216" t="s">
        <v>12</v>
      </c>
      <c r="N5" s="20">
        <v>14285</v>
      </c>
      <c r="O5" s="21">
        <v>6611</v>
      </c>
      <c r="P5" s="20">
        <v>8570</v>
      </c>
      <c r="Q5" s="225">
        <f>(B5-SUM(C5:P5))</f>
        <v>82756</v>
      </c>
      <c r="R5" s="226">
        <v>50681</v>
      </c>
      <c r="S5" s="187" t="s">
        <v>61</v>
      </c>
      <c r="T5" s="101"/>
      <c r="U5" s="101"/>
      <c r="V5" s="102"/>
      <c r="W5" s="102"/>
    </row>
    <row r="6" spans="1:23" s="105" customFormat="1" ht="24" customHeight="1">
      <c r="A6" s="4" t="s">
        <v>13</v>
      </c>
      <c r="B6" s="200">
        <f aca="true" t="shared" si="0" ref="B6:J6">SUM(B7,B9,B12,B15,B20,B25,B32,B38,B43)</f>
        <v>3287</v>
      </c>
      <c r="C6" s="24">
        <f t="shared" si="0"/>
        <v>83</v>
      </c>
      <c r="D6" s="25">
        <f t="shared" si="0"/>
        <v>400</v>
      </c>
      <c r="E6" s="25">
        <f t="shared" si="0"/>
        <v>322</v>
      </c>
      <c r="F6" s="25">
        <f t="shared" si="0"/>
        <v>129</v>
      </c>
      <c r="G6" s="25">
        <f t="shared" si="0"/>
        <v>309</v>
      </c>
      <c r="H6" s="25">
        <f t="shared" si="0"/>
        <v>142</v>
      </c>
      <c r="I6" s="26">
        <f t="shared" si="0"/>
        <v>300</v>
      </c>
      <c r="J6" s="27">
        <f t="shared" si="0"/>
        <v>692</v>
      </c>
      <c r="K6" s="5"/>
      <c r="L6" s="161"/>
      <c r="M6" s="217" t="s">
        <v>13</v>
      </c>
      <c r="N6" s="26">
        <f>SUM(N7,N9,N12,N15,N20,N25,N32,N38,N43)</f>
        <v>100</v>
      </c>
      <c r="O6" s="29">
        <f>SUM(O7,O9,O12,O15,O20,O25,O32,O38,O43)</f>
        <v>40</v>
      </c>
      <c r="P6" s="24">
        <f>SUM(P7,P9,P12,P15,P20,P25,P32,P38,P43)</f>
        <v>89</v>
      </c>
      <c r="Q6" s="227">
        <f aca="true" t="shared" si="1" ref="Q6:Q45">(B6-SUM(C6:P6))</f>
        <v>681</v>
      </c>
      <c r="R6" s="228">
        <f aca="true" t="shared" si="2" ref="R6:R45">(E6+F6)</f>
        <v>451</v>
      </c>
      <c r="S6" s="187" t="s">
        <v>62</v>
      </c>
      <c r="T6" s="101"/>
      <c r="U6" s="101"/>
      <c r="V6" s="102"/>
      <c r="W6" s="104"/>
    </row>
    <row r="7" spans="1:23" s="105" customFormat="1" ht="24" customHeight="1">
      <c r="A7" s="9" t="s">
        <v>14</v>
      </c>
      <c r="B7" s="201">
        <f>B8</f>
        <v>1165</v>
      </c>
      <c r="C7" s="28">
        <f aca="true" t="shared" si="3" ref="C7:J7">SUM(C8:C8)</f>
        <v>25</v>
      </c>
      <c r="D7" s="29">
        <f t="shared" si="3"/>
        <v>137</v>
      </c>
      <c r="E7" s="29">
        <f t="shared" si="3"/>
        <v>118</v>
      </c>
      <c r="F7" s="29">
        <f t="shared" si="3"/>
        <v>50</v>
      </c>
      <c r="G7" s="29">
        <f t="shared" si="3"/>
        <v>127</v>
      </c>
      <c r="H7" s="29">
        <f t="shared" si="3"/>
        <v>58</v>
      </c>
      <c r="I7" s="30">
        <f t="shared" si="3"/>
        <v>100</v>
      </c>
      <c r="J7" s="31">
        <f t="shared" si="3"/>
        <v>238</v>
      </c>
      <c r="K7" s="5"/>
      <c r="L7" s="6"/>
      <c r="M7" s="218" t="s">
        <v>14</v>
      </c>
      <c r="N7" s="28">
        <f>SUM(N8:N8)</f>
        <v>40</v>
      </c>
      <c r="O7" s="29">
        <f>SUM(O8:O8)</f>
        <v>19</v>
      </c>
      <c r="P7" s="28">
        <f>SUM(P8:P8)</f>
        <v>34</v>
      </c>
      <c r="Q7" s="229">
        <f t="shared" si="1"/>
        <v>219</v>
      </c>
      <c r="R7" s="230">
        <f t="shared" si="2"/>
        <v>168</v>
      </c>
      <c r="S7" s="187" t="s">
        <v>60</v>
      </c>
      <c r="T7" s="186"/>
      <c r="U7" s="186"/>
      <c r="V7" s="186"/>
      <c r="W7" s="173"/>
    </row>
    <row r="8" spans="1:23" s="92" customFormat="1" ht="24" customHeight="1">
      <c r="A8" s="12" t="s">
        <v>15</v>
      </c>
      <c r="B8" s="202">
        <v>1165</v>
      </c>
      <c r="C8" s="32">
        <v>25</v>
      </c>
      <c r="D8" s="33">
        <v>137</v>
      </c>
      <c r="E8" s="33">
        <v>118</v>
      </c>
      <c r="F8" s="33">
        <v>50</v>
      </c>
      <c r="G8" s="33">
        <v>127</v>
      </c>
      <c r="H8" s="33">
        <v>58</v>
      </c>
      <c r="I8" s="34">
        <v>100</v>
      </c>
      <c r="J8" s="35">
        <v>238</v>
      </c>
      <c r="K8" s="152"/>
      <c r="L8" s="153"/>
      <c r="M8" s="219" t="s">
        <v>15</v>
      </c>
      <c r="N8" s="32">
        <v>40</v>
      </c>
      <c r="O8" s="33">
        <v>19</v>
      </c>
      <c r="P8" s="32">
        <v>34</v>
      </c>
      <c r="Q8" s="231">
        <f t="shared" si="1"/>
        <v>219</v>
      </c>
      <c r="R8" s="232">
        <f t="shared" si="2"/>
        <v>168</v>
      </c>
      <c r="S8" s="185"/>
      <c r="T8" s="186"/>
      <c r="U8" s="186"/>
      <c r="V8" s="186"/>
      <c r="W8" s="174"/>
    </row>
    <row r="9" spans="1:23" s="105" customFormat="1" ht="24" customHeight="1">
      <c r="A9" s="9" t="s">
        <v>16</v>
      </c>
      <c r="B9" s="201">
        <f>IF(SUM(B10:B11),SUM(B10:B11),"        -")</f>
        <v>238</v>
      </c>
      <c r="C9" s="28">
        <f aca="true" t="shared" si="4" ref="C9:J9">SUM(C10:C11)</f>
        <v>5</v>
      </c>
      <c r="D9" s="29">
        <f t="shared" si="4"/>
        <v>30</v>
      </c>
      <c r="E9" s="29">
        <f t="shared" si="4"/>
        <v>21</v>
      </c>
      <c r="F9" s="29">
        <f t="shared" si="4"/>
        <v>6</v>
      </c>
      <c r="G9" s="29">
        <f t="shared" si="4"/>
        <v>17</v>
      </c>
      <c r="H9" s="29">
        <f t="shared" si="4"/>
        <v>7</v>
      </c>
      <c r="I9" s="30">
        <f t="shared" si="4"/>
        <v>24</v>
      </c>
      <c r="J9" s="31">
        <f t="shared" si="4"/>
        <v>52</v>
      </c>
      <c r="K9" s="5"/>
      <c r="L9" s="6"/>
      <c r="M9" s="218" t="s">
        <v>16</v>
      </c>
      <c r="N9" s="28">
        <f>SUM(N10:N11)</f>
        <v>6</v>
      </c>
      <c r="O9" s="29">
        <f>SUM(O10:O11)</f>
        <v>3</v>
      </c>
      <c r="P9" s="28">
        <f>SUM(P10:P11)</f>
        <v>7</v>
      </c>
      <c r="Q9" s="229">
        <f t="shared" si="1"/>
        <v>60</v>
      </c>
      <c r="R9" s="230">
        <f t="shared" si="2"/>
        <v>27</v>
      </c>
      <c r="S9" s="185"/>
      <c r="T9" s="186"/>
      <c r="U9" s="186"/>
      <c r="V9" s="186"/>
      <c r="W9" s="173"/>
    </row>
    <row r="10" spans="1:23" s="92" customFormat="1" ht="24" customHeight="1">
      <c r="A10" s="13" t="s">
        <v>17</v>
      </c>
      <c r="B10" s="203">
        <v>190</v>
      </c>
      <c r="C10" s="36">
        <v>3</v>
      </c>
      <c r="D10" s="37">
        <v>22</v>
      </c>
      <c r="E10" s="37">
        <v>14</v>
      </c>
      <c r="F10" s="37">
        <v>5</v>
      </c>
      <c r="G10" s="37">
        <v>16</v>
      </c>
      <c r="H10" s="37">
        <v>4</v>
      </c>
      <c r="I10" s="38">
        <v>20</v>
      </c>
      <c r="J10" s="39">
        <v>43</v>
      </c>
      <c r="K10" s="152"/>
      <c r="L10" s="153"/>
      <c r="M10" s="220" t="s">
        <v>17</v>
      </c>
      <c r="N10" s="36">
        <v>6</v>
      </c>
      <c r="O10" s="37">
        <v>2</v>
      </c>
      <c r="P10" s="36">
        <v>7</v>
      </c>
      <c r="Q10" s="233">
        <f t="shared" si="1"/>
        <v>48</v>
      </c>
      <c r="R10" s="234">
        <f t="shared" si="2"/>
        <v>19</v>
      </c>
      <c r="S10" s="58"/>
      <c r="T10" s="101"/>
      <c r="U10" s="101"/>
      <c r="V10" s="102"/>
      <c r="W10" s="102"/>
    </row>
    <row r="11" spans="1:23" s="92" customFormat="1" ht="24" customHeight="1">
      <c r="A11" s="14" t="s">
        <v>52</v>
      </c>
      <c r="B11" s="204">
        <v>48</v>
      </c>
      <c r="C11" s="40">
        <v>2</v>
      </c>
      <c r="D11" s="41">
        <v>8</v>
      </c>
      <c r="E11" s="41">
        <v>7</v>
      </c>
      <c r="F11" s="41">
        <v>1</v>
      </c>
      <c r="G11" s="41">
        <v>1</v>
      </c>
      <c r="H11" s="41">
        <v>3</v>
      </c>
      <c r="I11" s="42">
        <v>4</v>
      </c>
      <c r="J11" s="43">
        <v>9</v>
      </c>
      <c r="K11" s="152"/>
      <c r="L11" s="153"/>
      <c r="M11" s="221" t="s">
        <v>52</v>
      </c>
      <c r="N11" s="40" t="s">
        <v>59</v>
      </c>
      <c r="O11" s="41">
        <v>1</v>
      </c>
      <c r="P11" s="40" t="s">
        <v>59</v>
      </c>
      <c r="Q11" s="235">
        <f t="shared" si="1"/>
        <v>12</v>
      </c>
      <c r="R11" s="236">
        <f t="shared" si="2"/>
        <v>8</v>
      </c>
      <c r="S11" s="58"/>
      <c r="T11" s="101"/>
      <c r="U11" s="101"/>
      <c r="V11" s="102"/>
      <c r="W11" s="102"/>
    </row>
    <row r="12" spans="1:23" s="105" customFormat="1" ht="24" customHeight="1">
      <c r="A12" s="9" t="s">
        <v>18</v>
      </c>
      <c r="B12" s="201">
        <f>IF(SUM(B13:B14),SUM(B13:B14),"        -")</f>
        <v>339</v>
      </c>
      <c r="C12" s="28">
        <f aca="true" t="shared" si="5" ref="C12:J12">SUM(C13:C14)</f>
        <v>11</v>
      </c>
      <c r="D12" s="29">
        <f t="shared" si="5"/>
        <v>38</v>
      </c>
      <c r="E12" s="29">
        <f t="shared" si="5"/>
        <v>32</v>
      </c>
      <c r="F12" s="29">
        <f t="shared" si="5"/>
        <v>12</v>
      </c>
      <c r="G12" s="29">
        <f t="shared" si="5"/>
        <v>30</v>
      </c>
      <c r="H12" s="29">
        <f t="shared" si="5"/>
        <v>13</v>
      </c>
      <c r="I12" s="30">
        <f t="shared" si="5"/>
        <v>24</v>
      </c>
      <c r="J12" s="31">
        <f t="shared" si="5"/>
        <v>78</v>
      </c>
      <c r="K12" s="5"/>
      <c r="L12" s="6"/>
      <c r="M12" s="218" t="s">
        <v>18</v>
      </c>
      <c r="N12" s="28">
        <f>SUM(N13:N14)</f>
        <v>9</v>
      </c>
      <c r="O12" s="29">
        <f>SUM(O13:O14)</f>
        <v>4</v>
      </c>
      <c r="P12" s="28">
        <f>SUM(P13:P14)</f>
        <v>13</v>
      </c>
      <c r="Q12" s="229">
        <f t="shared" si="1"/>
        <v>75</v>
      </c>
      <c r="R12" s="230">
        <f t="shared" si="2"/>
        <v>44</v>
      </c>
      <c r="S12" s="59"/>
      <c r="T12" s="114"/>
      <c r="U12" s="114"/>
      <c r="V12" s="104"/>
      <c r="W12" s="104"/>
    </row>
    <row r="13" spans="1:23" s="92" customFormat="1" ht="24" customHeight="1">
      <c r="A13" s="13" t="s">
        <v>47</v>
      </c>
      <c r="B13" s="203">
        <v>207</v>
      </c>
      <c r="C13" s="36">
        <v>6</v>
      </c>
      <c r="D13" s="37">
        <v>26</v>
      </c>
      <c r="E13" s="37">
        <v>22</v>
      </c>
      <c r="F13" s="37">
        <v>8</v>
      </c>
      <c r="G13" s="37">
        <v>15</v>
      </c>
      <c r="H13" s="37">
        <v>6</v>
      </c>
      <c r="I13" s="38">
        <v>16</v>
      </c>
      <c r="J13" s="39">
        <v>50</v>
      </c>
      <c r="K13" s="152"/>
      <c r="L13" s="153"/>
      <c r="M13" s="220" t="s">
        <v>47</v>
      </c>
      <c r="N13" s="36">
        <v>5</v>
      </c>
      <c r="O13" s="37">
        <v>2</v>
      </c>
      <c r="P13" s="36">
        <v>7</v>
      </c>
      <c r="Q13" s="233">
        <f t="shared" si="1"/>
        <v>44</v>
      </c>
      <c r="R13" s="234">
        <f t="shared" si="2"/>
        <v>30</v>
      </c>
      <c r="S13" s="58"/>
      <c r="T13" s="101"/>
      <c r="U13" s="101"/>
      <c r="V13" s="102"/>
      <c r="W13" s="102"/>
    </row>
    <row r="14" spans="1:23" s="92" customFormat="1" ht="24" customHeight="1">
      <c r="A14" s="15" t="s">
        <v>54</v>
      </c>
      <c r="B14" s="204">
        <v>132</v>
      </c>
      <c r="C14" s="44">
        <v>5</v>
      </c>
      <c r="D14" s="45">
        <v>12</v>
      </c>
      <c r="E14" s="45">
        <v>10</v>
      </c>
      <c r="F14" s="45">
        <v>4</v>
      </c>
      <c r="G14" s="45">
        <v>15</v>
      </c>
      <c r="H14" s="45">
        <v>7</v>
      </c>
      <c r="I14" s="46">
        <v>8</v>
      </c>
      <c r="J14" s="47">
        <v>28</v>
      </c>
      <c r="K14" s="152"/>
      <c r="L14" s="153"/>
      <c r="M14" s="222" t="s">
        <v>54</v>
      </c>
      <c r="N14" s="44">
        <v>4</v>
      </c>
      <c r="O14" s="45">
        <v>2</v>
      </c>
      <c r="P14" s="44">
        <v>6</v>
      </c>
      <c r="Q14" s="237">
        <f t="shared" si="1"/>
        <v>31</v>
      </c>
      <c r="R14" s="238">
        <f t="shared" si="2"/>
        <v>14</v>
      </c>
      <c r="S14" s="58"/>
      <c r="T14" s="101"/>
      <c r="U14" s="101"/>
      <c r="V14" s="102"/>
      <c r="W14" s="102"/>
    </row>
    <row r="15" spans="1:23" s="105" customFormat="1" ht="24" customHeight="1">
      <c r="A15" s="9" t="s">
        <v>55</v>
      </c>
      <c r="B15" s="201">
        <f>IF(SUM(B16:B19),SUM(B16:B19),"        -")</f>
        <v>319</v>
      </c>
      <c r="C15" s="28">
        <f aca="true" t="shared" si="6" ref="C15:J15">IF(SUM(C16:C19)&gt;0,SUM(C16:C19),"      -")</f>
        <v>8</v>
      </c>
      <c r="D15" s="29">
        <f t="shared" si="6"/>
        <v>36</v>
      </c>
      <c r="E15" s="29">
        <f t="shared" si="6"/>
        <v>29</v>
      </c>
      <c r="F15" s="29">
        <f t="shared" si="6"/>
        <v>12</v>
      </c>
      <c r="G15" s="29">
        <f t="shared" si="6"/>
        <v>36</v>
      </c>
      <c r="H15" s="29">
        <f t="shared" si="6"/>
        <v>11</v>
      </c>
      <c r="I15" s="30">
        <f t="shared" si="6"/>
        <v>34</v>
      </c>
      <c r="J15" s="31">
        <f t="shared" si="6"/>
        <v>78</v>
      </c>
      <c r="K15" s="5"/>
      <c r="L15" s="6"/>
      <c r="M15" s="218" t="s">
        <v>55</v>
      </c>
      <c r="N15" s="28">
        <f>IF(SUM(N16:N19)&gt;0,SUM(N16:N19),"      -")</f>
        <v>10</v>
      </c>
      <c r="O15" s="29">
        <f>SUM(O16:O19)</f>
        <v>1</v>
      </c>
      <c r="P15" s="28">
        <f>SUM(P16:P19)</f>
        <v>5</v>
      </c>
      <c r="Q15" s="229">
        <f t="shared" si="1"/>
        <v>59</v>
      </c>
      <c r="R15" s="239">
        <f t="shared" si="2"/>
        <v>41</v>
      </c>
      <c r="S15" s="59"/>
      <c r="T15" s="114"/>
      <c r="U15" s="114"/>
      <c r="V15" s="104"/>
      <c r="W15" s="104"/>
    </row>
    <row r="16" spans="1:23" s="92" customFormat="1" ht="24" customHeight="1">
      <c r="A16" s="13" t="s">
        <v>19</v>
      </c>
      <c r="B16" s="203">
        <v>203</v>
      </c>
      <c r="C16" s="36">
        <v>7</v>
      </c>
      <c r="D16" s="37">
        <v>21</v>
      </c>
      <c r="E16" s="37">
        <v>20</v>
      </c>
      <c r="F16" s="37">
        <v>7</v>
      </c>
      <c r="G16" s="37">
        <v>19</v>
      </c>
      <c r="H16" s="37">
        <v>7</v>
      </c>
      <c r="I16" s="38">
        <v>26</v>
      </c>
      <c r="J16" s="39">
        <v>44</v>
      </c>
      <c r="K16" s="152"/>
      <c r="L16" s="153"/>
      <c r="M16" s="220" t="s">
        <v>19</v>
      </c>
      <c r="N16" s="36">
        <v>8</v>
      </c>
      <c r="O16" s="37" t="s">
        <v>59</v>
      </c>
      <c r="P16" s="36">
        <v>4</v>
      </c>
      <c r="Q16" s="233">
        <f t="shared" si="1"/>
        <v>40</v>
      </c>
      <c r="R16" s="240">
        <f t="shared" si="2"/>
        <v>27</v>
      </c>
      <c r="S16" s="58"/>
      <c r="T16" s="101"/>
      <c r="U16" s="101"/>
      <c r="V16" s="102"/>
      <c r="W16" s="102"/>
    </row>
    <row r="17" spans="1:23" s="92" customFormat="1" ht="24" customHeight="1">
      <c r="A17" s="14" t="s">
        <v>20</v>
      </c>
      <c r="B17" s="204">
        <v>77</v>
      </c>
      <c r="C17" s="40">
        <v>1</v>
      </c>
      <c r="D17" s="41">
        <v>7</v>
      </c>
      <c r="E17" s="41">
        <v>7</v>
      </c>
      <c r="F17" s="41">
        <v>2</v>
      </c>
      <c r="G17" s="41">
        <v>14</v>
      </c>
      <c r="H17" s="41">
        <v>2</v>
      </c>
      <c r="I17" s="42">
        <v>7</v>
      </c>
      <c r="J17" s="43">
        <v>20</v>
      </c>
      <c r="K17" s="152"/>
      <c r="L17" s="153"/>
      <c r="M17" s="221" t="s">
        <v>20</v>
      </c>
      <c r="N17" s="40">
        <v>1</v>
      </c>
      <c r="O17" s="41">
        <v>1</v>
      </c>
      <c r="P17" s="40">
        <v>1</v>
      </c>
      <c r="Q17" s="235">
        <f t="shared" si="1"/>
        <v>14</v>
      </c>
      <c r="R17" s="241">
        <f t="shared" si="2"/>
        <v>9</v>
      </c>
      <c r="S17" s="58"/>
      <c r="T17" s="101"/>
      <c r="U17" s="101"/>
      <c r="V17" s="102"/>
      <c r="W17" s="102"/>
    </row>
    <row r="18" spans="1:23" s="92" customFormat="1" ht="24" customHeight="1">
      <c r="A18" s="14" t="s">
        <v>21</v>
      </c>
      <c r="B18" s="204">
        <v>26</v>
      </c>
      <c r="C18" s="40" t="s">
        <v>59</v>
      </c>
      <c r="D18" s="41">
        <v>6</v>
      </c>
      <c r="E18" s="41">
        <v>2</v>
      </c>
      <c r="F18" s="41">
        <v>2</v>
      </c>
      <c r="G18" s="41">
        <v>2</v>
      </c>
      <c r="H18" s="41">
        <v>1</v>
      </c>
      <c r="I18" s="42">
        <v>1</v>
      </c>
      <c r="J18" s="43">
        <v>10</v>
      </c>
      <c r="K18" s="152"/>
      <c r="L18" s="153"/>
      <c r="M18" s="221" t="s">
        <v>21</v>
      </c>
      <c r="N18" s="40" t="s">
        <v>59</v>
      </c>
      <c r="O18" s="41" t="s">
        <v>59</v>
      </c>
      <c r="P18" s="40" t="s">
        <v>59</v>
      </c>
      <c r="Q18" s="235">
        <f t="shared" si="1"/>
        <v>2</v>
      </c>
      <c r="R18" s="241">
        <f t="shared" si="2"/>
        <v>4</v>
      </c>
      <c r="S18" s="58"/>
      <c r="T18" s="101"/>
      <c r="U18" s="101"/>
      <c r="V18" s="102"/>
      <c r="W18" s="102"/>
    </row>
    <row r="19" spans="1:23" s="92" customFormat="1" ht="24" customHeight="1">
      <c r="A19" s="14" t="s">
        <v>22</v>
      </c>
      <c r="B19" s="204">
        <v>13</v>
      </c>
      <c r="C19" s="40" t="s">
        <v>59</v>
      </c>
      <c r="D19" s="41">
        <v>2</v>
      </c>
      <c r="E19" s="41" t="s">
        <v>59</v>
      </c>
      <c r="F19" s="41">
        <v>1</v>
      </c>
      <c r="G19" s="41">
        <v>1</v>
      </c>
      <c r="H19" s="41">
        <v>1</v>
      </c>
      <c r="I19" s="42" t="s">
        <v>59</v>
      </c>
      <c r="J19" s="43">
        <v>4</v>
      </c>
      <c r="K19" s="152"/>
      <c r="L19" s="153"/>
      <c r="M19" s="221" t="s">
        <v>22</v>
      </c>
      <c r="N19" s="40">
        <v>1</v>
      </c>
      <c r="O19" s="41" t="s">
        <v>59</v>
      </c>
      <c r="P19" s="40" t="s">
        <v>59</v>
      </c>
      <c r="Q19" s="235">
        <f t="shared" si="1"/>
        <v>3</v>
      </c>
      <c r="R19" s="241">
        <f t="shared" si="2"/>
        <v>1</v>
      </c>
      <c r="S19" s="58"/>
      <c r="T19" s="101"/>
      <c r="U19" s="101"/>
      <c r="V19" s="102"/>
      <c r="W19" s="102"/>
    </row>
    <row r="20" spans="1:23" s="105" customFormat="1" ht="24" customHeight="1">
      <c r="A20" s="9" t="s">
        <v>23</v>
      </c>
      <c r="B20" s="201">
        <f>IF(SUM(B21:B24),SUM(B21:B24),"        -")</f>
        <v>253</v>
      </c>
      <c r="C20" s="28">
        <f aca="true" t="shared" si="7" ref="C20:J20">SUM(C21:C24)</f>
        <v>11</v>
      </c>
      <c r="D20" s="29">
        <f t="shared" si="7"/>
        <v>20</v>
      </c>
      <c r="E20" s="29">
        <f t="shared" si="7"/>
        <v>25</v>
      </c>
      <c r="F20" s="29">
        <f t="shared" si="7"/>
        <v>9</v>
      </c>
      <c r="G20" s="29">
        <f t="shared" si="7"/>
        <v>17</v>
      </c>
      <c r="H20" s="29">
        <f t="shared" si="7"/>
        <v>10</v>
      </c>
      <c r="I20" s="30">
        <f t="shared" si="7"/>
        <v>27</v>
      </c>
      <c r="J20" s="31">
        <f t="shared" si="7"/>
        <v>66</v>
      </c>
      <c r="K20" s="5"/>
      <c r="L20" s="6"/>
      <c r="M20" s="218" t="s">
        <v>23</v>
      </c>
      <c r="N20" s="28">
        <f>SUM(N21:N24)</f>
        <v>6</v>
      </c>
      <c r="O20" s="29">
        <f>SUM(O21:O24)</f>
        <v>2</v>
      </c>
      <c r="P20" s="28">
        <f>SUM(P21:P24)</f>
        <v>4</v>
      </c>
      <c r="Q20" s="229">
        <f t="shared" si="1"/>
        <v>56</v>
      </c>
      <c r="R20" s="239">
        <f t="shared" si="2"/>
        <v>34</v>
      </c>
      <c r="S20" s="59"/>
      <c r="T20" s="114"/>
      <c r="U20" s="114"/>
      <c r="V20" s="104"/>
      <c r="W20" s="104"/>
    </row>
    <row r="21" spans="1:23" s="92" customFormat="1" ht="24" customHeight="1">
      <c r="A21" s="13" t="s">
        <v>24</v>
      </c>
      <c r="B21" s="203">
        <v>97</v>
      </c>
      <c r="C21" s="36">
        <v>4</v>
      </c>
      <c r="D21" s="37">
        <v>7</v>
      </c>
      <c r="E21" s="37">
        <v>8</v>
      </c>
      <c r="F21" s="37">
        <v>2</v>
      </c>
      <c r="G21" s="37">
        <v>7</v>
      </c>
      <c r="H21" s="37">
        <v>7</v>
      </c>
      <c r="I21" s="38">
        <v>11</v>
      </c>
      <c r="J21" s="39">
        <v>22</v>
      </c>
      <c r="K21" s="152"/>
      <c r="L21" s="153"/>
      <c r="M21" s="220" t="s">
        <v>24</v>
      </c>
      <c r="N21" s="36">
        <v>2</v>
      </c>
      <c r="O21" s="37" t="s">
        <v>59</v>
      </c>
      <c r="P21" s="36">
        <v>2</v>
      </c>
      <c r="Q21" s="233">
        <f t="shared" si="1"/>
        <v>25</v>
      </c>
      <c r="R21" s="240">
        <f t="shared" si="2"/>
        <v>10</v>
      </c>
      <c r="S21" s="58"/>
      <c r="T21" s="101"/>
      <c r="U21" s="101"/>
      <c r="V21" s="102"/>
      <c r="W21" s="102"/>
    </row>
    <row r="22" spans="1:23" s="92" customFormat="1" ht="24" customHeight="1">
      <c r="A22" s="14" t="s">
        <v>25</v>
      </c>
      <c r="B22" s="204">
        <v>49</v>
      </c>
      <c r="C22" s="40">
        <v>3</v>
      </c>
      <c r="D22" s="41">
        <v>6</v>
      </c>
      <c r="E22" s="41">
        <v>4</v>
      </c>
      <c r="F22" s="41">
        <v>2</v>
      </c>
      <c r="G22" s="41">
        <v>2</v>
      </c>
      <c r="H22" s="41">
        <v>1</v>
      </c>
      <c r="I22" s="42">
        <v>10</v>
      </c>
      <c r="J22" s="43">
        <v>12</v>
      </c>
      <c r="K22" s="152"/>
      <c r="L22" s="153"/>
      <c r="M22" s="221" t="s">
        <v>25</v>
      </c>
      <c r="N22" s="40">
        <v>1</v>
      </c>
      <c r="O22" s="41" t="s">
        <v>59</v>
      </c>
      <c r="P22" s="40">
        <v>1</v>
      </c>
      <c r="Q22" s="235">
        <f t="shared" si="1"/>
        <v>7</v>
      </c>
      <c r="R22" s="241">
        <f t="shared" si="2"/>
        <v>6</v>
      </c>
      <c r="S22" s="58"/>
      <c r="T22" s="101"/>
      <c r="U22" s="101"/>
      <c r="V22" s="102"/>
      <c r="W22" s="102"/>
    </row>
    <row r="23" spans="1:23" s="92" customFormat="1" ht="24" customHeight="1">
      <c r="A23" s="14" t="s">
        <v>26</v>
      </c>
      <c r="B23" s="204">
        <v>20</v>
      </c>
      <c r="C23" s="40" t="s">
        <v>59</v>
      </c>
      <c r="D23" s="41">
        <v>2</v>
      </c>
      <c r="E23" s="41">
        <v>3</v>
      </c>
      <c r="F23" s="41">
        <v>1</v>
      </c>
      <c r="G23" s="41">
        <v>1</v>
      </c>
      <c r="H23" s="41" t="s">
        <v>59</v>
      </c>
      <c r="I23" s="42">
        <v>3</v>
      </c>
      <c r="J23" s="43">
        <v>6</v>
      </c>
      <c r="K23" s="152"/>
      <c r="L23" s="153"/>
      <c r="M23" s="221" t="s">
        <v>26</v>
      </c>
      <c r="N23" s="40" t="s">
        <v>59</v>
      </c>
      <c r="O23" s="41" t="s">
        <v>59</v>
      </c>
      <c r="P23" s="40" t="s">
        <v>59</v>
      </c>
      <c r="Q23" s="235">
        <f t="shared" si="1"/>
        <v>4</v>
      </c>
      <c r="R23" s="241">
        <f t="shared" si="2"/>
        <v>4</v>
      </c>
      <c r="S23" s="58"/>
      <c r="T23" s="101"/>
      <c r="U23" s="101"/>
      <c r="V23" s="102"/>
      <c r="W23" s="102"/>
    </row>
    <row r="24" spans="1:23" s="92" customFormat="1" ht="24" customHeight="1">
      <c r="A24" s="14" t="s">
        <v>53</v>
      </c>
      <c r="B24" s="204">
        <v>87</v>
      </c>
      <c r="C24" s="40">
        <v>4</v>
      </c>
      <c r="D24" s="41">
        <v>5</v>
      </c>
      <c r="E24" s="41">
        <v>10</v>
      </c>
      <c r="F24" s="41">
        <v>4</v>
      </c>
      <c r="G24" s="41">
        <v>7</v>
      </c>
      <c r="H24" s="41">
        <v>2</v>
      </c>
      <c r="I24" s="42">
        <v>3</v>
      </c>
      <c r="J24" s="43">
        <v>26</v>
      </c>
      <c r="K24" s="152"/>
      <c r="L24" s="153"/>
      <c r="M24" s="221" t="s">
        <v>53</v>
      </c>
      <c r="N24" s="40">
        <v>3</v>
      </c>
      <c r="O24" s="41">
        <v>2</v>
      </c>
      <c r="P24" s="40">
        <v>1</v>
      </c>
      <c r="Q24" s="235">
        <f t="shared" si="1"/>
        <v>20</v>
      </c>
      <c r="R24" s="241">
        <f t="shared" si="2"/>
        <v>14</v>
      </c>
      <c r="S24" s="58"/>
      <c r="T24" s="101"/>
      <c r="U24" s="101"/>
      <c r="V24" s="102"/>
      <c r="W24" s="102"/>
    </row>
    <row r="25" spans="1:23" s="105" customFormat="1" ht="24" customHeight="1">
      <c r="A25" s="9" t="s">
        <v>27</v>
      </c>
      <c r="B25" s="201">
        <f>IF(SUM(B26:B31),SUM(B26:B31),"        -")</f>
        <v>221</v>
      </c>
      <c r="C25" s="28">
        <f aca="true" t="shared" si="8" ref="C25:J25">SUM(C26:C31)</f>
        <v>5</v>
      </c>
      <c r="D25" s="29">
        <f t="shared" si="8"/>
        <v>34</v>
      </c>
      <c r="E25" s="29">
        <f t="shared" si="8"/>
        <v>20</v>
      </c>
      <c r="F25" s="29">
        <f t="shared" si="8"/>
        <v>11</v>
      </c>
      <c r="G25" s="29">
        <f t="shared" si="8"/>
        <v>17</v>
      </c>
      <c r="H25" s="29">
        <f t="shared" si="8"/>
        <v>7</v>
      </c>
      <c r="I25" s="30">
        <f t="shared" si="8"/>
        <v>23</v>
      </c>
      <c r="J25" s="31">
        <f t="shared" si="8"/>
        <v>40</v>
      </c>
      <c r="K25" s="5"/>
      <c r="L25" s="6"/>
      <c r="M25" s="218" t="s">
        <v>27</v>
      </c>
      <c r="N25" s="28">
        <f>SUM(N26:N31)</f>
        <v>7</v>
      </c>
      <c r="O25" s="29">
        <f>SUM(O26:O31)</f>
        <v>1</v>
      </c>
      <c r="P25" s="28">
        <f>SUM(P26:P31)</f>
        <v>10</v>
      </c>
      <c r="Q25" s="229">
        <f t="shared" si="1"/>
        <v>46</v>
      </c>
      <c r="R25" s="239">
        <f t="shared" si="2"/>
        <v>31</v>
      </c>
      <c r="S25" s="59"/>
      <c r="T25" s="114"/>
      <c r="U25" s="114"/>
      <c r="V25" s="104"/>
      <c r="W25" s="104"/>
    </row>
    <row r="26" spans="1:23" s="92" customFormat="1" ht="24" customHeight="1">
      <c r="A26" s="13" t="s">
        <v>28</v>
      </c>
      <c r="B26" s="203">
        <v>89</v>
      </c>
      <c r="C26" s="36">
        <v>4</v>
      </c>
      <c r="D26" s="37">
        <v>15</v>
      </c>
      <c r="E26" s="37">
        <v>7</v>
      </c>
      <c r="F26" s="37">
        <v>4</v>
      </c>
      <c r="G26" s="37">
        <v>9</v>
      </c>
      <c r="H26" s="37">
        <v>3</v>
      </c>
      <c r="I26" s="38">
        <v>6</v>
      </c>
      <c r="J26" s="39">
        <v>12</v>
      </c>
      <c r="K26" s="152"/>
      <c r="L26" s="153"/>
      <c r="M26" s="220" t="s">
        <v>28</v>
      </c>
      <c r="N26" s="36">
        <v>1</v>
      </c>
      <c r="O26" s="37">
        <v>1</v>
      </c>
      <c r="P26" s="36">
        <v>2</v>
      </c>
      <c r="Q26" s="233">
        <f t="shared" si="1"/>
        <v>25</v>
      </c>
      <c r="R26" s="240">
        <f t="shared" si="2"/>
        <v>11</v>
      </c>
      <c r="S26" s="58"/>
      <c r="T26" s="101"/>
      <c r="U26" s="101"/>
      <c r="V26" s="102"/>
      <c r="W26" s="102"/>
    </row>
    <row r="27" spans="1:23" s="92" customFormat="1" ht="24" customHeight="1">
      <c r="A27" s="14" t="s">
        <v>29</v>
      </c>
      <c r="B27" s="204">
        <v>25</v>
      </c>
      <c r="C27" s="40" t="s">
        <v>59</v>
      </c>
      <c r="D27" s="41">
        <v>3</v>
      </c>
      <c r="E27" s="41">
        <v>2</v>
      </c>
      <c r="F27" s="41">
        <v>4</v>
      </c>
      <c r="G27" s="41">
        <v>1</v>
      </c>
      <c r="H27" s="41" t="s">
        <v>59</v>
      </c>
      <c r="I27" s="42">
        <v>4</v>
      </c>
      <c r="J27" s="43">
        <v>6</v>
      </c>
      <c r="K27" s="152"/>
      <c r="L27" s="153"/>
      <c r="M27" s="221" t="s">
        <v>29</v>
      </c>
      <c r="N27" s="40" t="s">
        <v>59</v>
      </c>
      <c r="O27" s="41" t="s">
        <v>59</v>
      </c>
      <c r="P27" s="40" t="s">
        <v>59</v>
      </c>
      <c r="Q27" s="235">
        <f t="shared" si="1"/>
        <v>5</v>
      </c>
      <c r="R27" s="241">
        <f t="shared" si="2"/>
        <v>6</v>
      </c>
      <c r="S27" s="58"/>
      <c r="T27" s="101"/>
      <c r="U27" s="101"/>
      <c r="V27" s="102"/>
      <c r="W27" s="102"/>
    </row>
    <row r="28" spans="1:23" s="92" customFormat="1" ht="24" customHeight="1">
      <c r="A28" s="14" t="s">
        <v>30</v>
      </c>
      <c r="B28" s="204">
        <v>27</v>
      </c>
      <c r="C28" s="40">
        <v>1</v>
      </c>
      <c r="D28" s="41">
        <v>1</v>
      </c>
      <c r="E28" s="41">
        <v>3</v>
      </c>
      <c r="F28" s="41">
        <v>1</v>
      </c>
      <c r="G28" s="41">
        <v>3</v>
      </c>
      <c r="H28" s="41">
        <v>1</v>
      </c>
      <c r="I28" s="42">
        <v>3</v>
      </c>
      <c r="J28" s="43">
        <v>9</v>
      </c>
      <c r="K28" s="152"/>
      <c r="L28" s="153"/>
      <c r="M28" s="221" t="s">
        <v>30</v>
      </c>
      <c r="N28" s="40" t="s">
        <v>59</v>
      </c>
      <c r="O28" s="41" t="s">
        <v>59</v>
      </c>
      <c r="P28" s="40">
        <v>2</v>
      </c>
      <c r="Q28" s="235">
        <f t="shared" si="1"/>
        <v>3</v>
      </c>
      <c r="R28" s="241">
        <f t="shared" si="2"/>
        <v>4</v>
      </c>
      <c r="S28" s="58"/>
      <c r="T28" s="101"/>
      <c r="U28" s="101"/>
      <c r="V28" s="102"/>
      <c r="W28" s="102"/>
    </row>
    <row r="29" spans="1:23" s="92" customFormat="1" ht="24" customHeight="1">
      <c r="A29" s="14" t="s">
        <v>31</v>
      </c>
      <c r="B29" s="204">
        <v>20</v>
      </c>
      <c r="C29" s="40" t="s">
        <v>59</v>
      </c>
      <c r="D29" s="41">
        <v>5</v>
      </c>
      <c r="E29" s="41">
        <v>2</v>
      </c>
      <c r="F29" s="41" t="s">
        <v>59</v>
      </c>
      <c r="G29" s="41">
        <v>3</v>
      </c>
      <c r="H29" s="41" t="s">
        <v>59</v>
      </c>
      <c r="I29" s="42">
        <v>2</v>
      </c>
      <c r="J29" s="43">
        <v>3</v>
      </c>
      <c r="K29" s="152"/>
      <c r="L29" s="153"/>
      <c r="M29" s="221" t="s">
        <v>31</v>
      </c>
      <c r="N29" s="40">
        <v>1</v>
      </c>
      <c r="O29" s="41" t="s">
        <v>59</v>
      </c>
      <c r="P29" s="40">
        <v>2</v>
      </c>
      <c r="Q29" s="235">
        <f t="shared" si="1"/>
        <v>2</v>
      </c>
      <c r="R29" s="241">
        <f t="shared" si="2"/>
        <v>2</v>
      </c>
      <c r="S29" s="58"/>
      <c r="T29" s="101"/>
      <c r="U29" s="101"/>
      <c r="V29" s="102"/>
      <c r="W29" s="102"/>
    </row>
    <row r="30" spans="1:23" s="92" customFormat="1" ht="24" customHeight="1">
      <c r="A30" s="15" t="s">
        <v>32</v>
      </c>
      <c r="B30" s="205">
        <v>31</v>
      </c>
      <c r="C30" s="44" t="s">
        <v>59</v>
      </c>
      <c r="D30" s="45">
        <v>5</v>
      </c>
      <c r="E30" s="45">
        <v>3</v>
      </c>
      <c r="F30" s="45">
        <v>1</v>
      </c>
      <c r="G30" s="45">
        <v>1</v>
      </c>
      <c r="H30" s="45">
        <v>2</v>
      </c>
      <c r="I30" s="46">
        <v>3</v>
      </c>
      <c r="J30" s="47">
        <v>6</v>
      </c>
      <c r="K30" s="152"/>
      <c r="L30" s="153"/>
      <c r="M30" s="222" t="s">
        <v>32</v>
      </c>
      <c r="N30" s="44">
        <v>2</v>
      </c>
      <c r="O30" s="45" t="s">
        <v>59</v>
      </c>
      <c r="P30" s="44">
        <v>3</v>
      </c>
      <c r="Q30" s="237">
        <f t="shared" si="1"/>
        <v>5</v>
      </c>
      <c r="R30" s="238">
        <f t="shared" si="2"/>
        <v>4</v>
      </c>
      <c r="S30" s="58"/>
      <c r="T30" s="101"/>
      <c r="U30" s="101"/>
      <c r="V30" s="102"/>
      <c r="W30" s="102"/>
    </row>
    <row r="31" spans="1:23" s="92" customFormat="1" ht="24" customHeight="1">
      <c r="A31" s="14" t="s">
        <v>48</v>
      </c>
      <c r="B31" s="204">
        <v>29</v>
      </c>
      <c r="C31" s="40" t="s">
        <v>59</v>
      </c>
      <c r="D31" s="41">
        <v>5</v>
      </c>
      <c r="E31" s="41">
        <v>3</v>
      </c>
      <c r="F31" s="40">
        <v>1</v>
      </c>
      <c r="G31" s="41" t="s">
        <v>59</v>
      </c>
      <c r="H31" s="41">
        <v>1</v>
      </c>
      <c r="I31" s="42">
        <v>5</v>
      </c>
      <c r="J31" s="43">
        <v>4</v>
      </c>
      <c r="K31" s="152"/>
      <c r="L31" s="153"/>
      <c r="M31" s="221" t="s">
        <v>48</v>
      </c>
      <c r="N31" s="40">
        <v>3</v>
      </c>
      <c r="O31" s="41" t="s">
        <v>59</v>
      </c>
      <c r="P31" s="40">
        <v>1</v>
      </c>
      <c r="Q31" s="235">
        <f t="shared" si="1"/>
        <v>6</v>
      </c>
      <c r="R31" s="241">
        <f t="shared" si="2"/>
        <v>4</v>
      </c>
      <c r="S31" s="58"/>
      <c r="T31" s="101"/>
      <c r="U31" s="101"/>
      <c r="V31" s="102"/>
      <c r="W31" s="102"/>
    </row>
    <row r="32" spans="1:23" s="105" customFormat="1" ht="24" customHeight="1">
      <c r="A32" s="9" t="s">
        <v>33</v>
      </c>
      <c r="B32" s="201">
        <f>IF(SUM(B33:B37),SUM(B33:B37),"-")</f>
        <v>447</v>
      </c>
      <c r="C32" s="28">
        <f aca="true" t="shared" si="9" ref="C32:J32">SUM(C33:C37)</f>
        <v>9</v>
      </c>
      <c r="D32" s="29">
        <f t="shared" si="9"/>
        <v>62</v>
      </c>
      <c r="E32" s="29">
        <f t="shared" si="9"/>
        <v>39</v>
      </c>
      <c r="F32" s="29">
        <f t="shared" si="9"/>
        <v>18</v>
      </c>
      <c r="G32" s="29">
        <f t="shared" si="9"/>
        <v>35</v>
      </c>
      <c r="H32" s="29">
        <f t="shared" si="9"/>
        <v>22</v>
      </c>
      <c r="I32" s="30">
        <f t="shared" si="9"/>
        <v>45</v>
      </c>
      <c r="J32" s="31">
        <f t="shared" si="9"/>
        <v>90</v>
      </c>
      <c r="K32" s="5"/>
      <c r="L32" s="6"/>
      <c r="M32" s="218" t="s">
        <v>33</v>
      </c>
      <c r="N32" s="28">
        <f>SUM(N33:N37)</f>
        <v>11</v>
      </c>
      <c r="O32" s="29">
        <f>SUM(O33:O37)</f>
        <v>8</v>
      </c>
      <c r="P32" s="28">
        <f>SUM(P33:P37)</f>
        <v>10</v>
      </c>
      <c r="Q32" s="229">
        <f t="shared" si="1"/>
        <v>98</v>
      </c>
      <c r="R32" s="239">
        <f t="shared" si="2"/>
        <v>57</v>
      </c>
      <c r="S32" s="59"/>
      <c r="T32" s="114"/>
      <c r="U32" s="114"/>
      <c r="V32" s="104"/>
      <c r="W32" s="104"/>
    </row>
    <row r="33" spans="1:23" s="92" customFormat="1" ht="24" customHeight="1">
      <c r="A33" s="13" t="s">
        <v>34</v>
      </c>
      <c r="B33" s="203">
        <v>249</v>
      </c>
      <c r="C33" s="36">
        <v>8</v>
      </c>
      <c r="D33" s="37">
        <v>34</v>
      </c>
      <c r="E33" s="37">
        <v>18</v>
      </c>
      <c r="F33" s="37">
        <v>10</v>
      </c>
      <c r="G33" s="37">
        <v>25</v>
      </c>
      <c r="H33" s="37">
        <v>14</v>
      </c>
      <c r="I33" s="38">
        <v>20</v>
      </c>
      <c r="J33" s="39">
        <v>45</v>
      </c>
      <c r="K33" s="152"/>
      <c r="L33" s="153"/>
      <c r="M33" s="220" t="s">
        <v>34</v>
      </c>
      <c r="N33" s="36">
        <v>9</v>
      </c>
      <c r="O33" s="37">
        <v>4</v>
      </c>
      <c r="P33" s="36">
        <v>7</v>
      </c>
      <c r="Q33" s="233">
        <f t="shared" si="1"/>
        <v>55</v>
      </c>
      <c r="R33" s="240">
        <f t="shared" si="2"/>
        <v>28</v>
      </c>
      <c r="S33" s="58"/>
      <c r="T33" s="101"/>
      <c r="U33" s="101"/>
      <c r="V33" s="102"/>
      <c r="W33" s="102"/>
    </row>
    <row r="34" spans="1:23" s="92" customFormat="1" ht="24" customHeight="1">
      <c r="A34" s="14" t="s">
        <v>46</v>
      </c>
      <c r="B34" s="204">
        <v>39</v>
      </c>
      <c r="C34" s="40" t="s">
        <v>59</v>
      </c>
      <c r="D34" s="41">
        <v>4</v>
      </c>
      <c r="E34" s="41">
        <v>7</v>
      </c>
      <c r="F34" s="41">
        <v>1</v>
      </c>
      <c r="G34" s="41">
        <v>2</v>
      </c>
      <c r="H34" s="41">
        <v>2</v>
      </c>
      <c r="I34" s="42">
        <v>4</v>
      </c>
      <c r="J34" s="43">
        <v>8</v>
      </c>
      <c r="K34" s="152"/>
      <c r="L34" s="153"/>
      <c r="M34" s="221" t="s">
        <v>46</v>
      </c>
      <c r="N34" s="40" t="s">
        <v>59</v>
      </c>
      <c r="O34" s="41">
        <v>2</v>
      </c>
      <c r="P34" s="40" t="s">
        <v>59</v>
      </c>
      <c r="Q34" s="235">
        <f t="shared" si="1"/>
        <v>9</v>
      </c>
      <c r="R34" s="241">
        <f t="shared" si="2"/>
        <v>8</v>
      </c>
      <c r="S34" s="58"/>
      <c r="T34" s="101"/>
      <c r="U34" s="101"/>
      <c r="V34" s="102"/>
      <c r="W34" s="102"/>
    </row>
    <row r="35" spans="1:23" s="92" customFormat="1" ht="24" customHeight="1">
      <c r="A35" s="14" t="s">
        <v>35</v>
      </c>
      <c r="B35" s="204">
        <v>95</v>
      </c>
      <c r="C35" s="40">
        <v>1</v>
      </c>
      <c r="D35" s="41">
        <v>15</v>
      </c>
      <c r="E35" s="41">
        <v>6</v>
      </c>
      <c r="F35" s="41">
        <v>5</v>
      </c>
      <c r="G35" s="41">
        <v>6</v>
      </c>
      <c r="H35" s="41">
        <v>3</v>
      </c>
      <c r="I35" s="42">
        <v>14</v>
      </c>
      <c r="J35" s="43">
        <v>19</v>
      </c>
      <c r="K35" s="152"/>
      <c r="L35" s="153"/>
      <c r="M35" s="221" t="s">
        <v>35</v>
      </c>
      <c r="N35" s="40">
        <v>1</v>
      </c>
      <c r="O35" s="41">
        <v>1</v>
      </c>
      <c r="P35" s="40">
        <v>2</v>
      </c>
      <c r="Q35" s="235">
        <f t="shared" si="1"/>
        <v>22</v>
      </c>
      <c r="R35" s="241">
        <f t="shared" si="2"/>
        <v>11</v>
      </c>
      <c r="S35" s="58"/>
      <c r="T35" s="101"/>
      <c r="U35" s="101"/>
      <c r="V35" s="102"/>
      <c r="W35" s="102"/>
    </row>
    <row r="36" spans="1:23" s="92" customFormat="1" ht="24" customHeight="1">
      <c r="A36" s="14" t="s">
        <v>36</v>
      </c>
      <c r="B36" s="204">
        <v>41</v>
      </c>
      <c r="C36" s="40" t="s">
        <v>59</v>
      </c>
      <c r="D36" s="41">
        <v>7</v>
      </c>
      <c r="E36" s="41">
        <v>3</v>
      </c>
      <c r="F36" s="41">
        <v>1</v>
      </c>
      <c r="G36" s="41">
        <v>1</v>
      </c>
      <c r="H36" s="41">
        <v>3</v>
      </c>
      <c r="I36" s="42">
        <v>3</v>
      </c>
      <c r="J36" s="43">
        <v>14</v>
      </c>
      <c r="K36" s="152"/>
      <c r="L36" s="153"/>
      <c r="M36" s="221" t="s">
        <v>36</v>
      </c>
      <c r="N36" s="40">
        <v>1</v>
      </c>
      <c r="O36" s="41">
        <v>1</v>
      </c>
      <c r="P36" s="40">
        <v>1</v>
      </c>
      <c r="Q36" s="235">
        <f t="shared" si="1"/>
        <v>6</v>
      </c>
      <c r="R36" s="241">
        <f t="shared" si="2"/>
        <v>4</v>
      </c>
      <c r="S36" s="58"/>
      <c r="T36" s="101"/>
      <c r="U36" s="101"/>
      <c r="V36" s="102"/>
      <c r="W36" s="102"/>
    </row>
    <row r="37" spans="1:23" s="92" customFormat="1" ht="24" customHeight="1">
      <c r="A37" s="15" t="s">
        <v>37</v>
      </c>
      <c r="B37" s="205">
        <v>23</v>
      </c>
      <c r="C37" s="44" t="s">
        <v>59</v>
      </c>
      <c r="D37" s="45">
        <v>2</v>
      </c>
      <c r="E37" s="45">
        <v>5</v>
      </c>
      <c r="F37" s="45">
        <v>1</v>
      </c>
      <c r="G37" s="45">
        <v>1</v>
      </c>
      <c r="H37" s="45" t="s">
        <v>59</v>
      </c>
      <c r="I37" s="46">
        <v>4</v>
      </c>
      <c r="J37" s="47">
        <v>4</v>
      </c>
      <c r="K37" s="152"/>
      <c r="L37" s="153"/>
      <c r="M37" s="222" t="s">
        <v>37</v>
      </c>
      <c r="N37" s="44" t="s">
        <v>59</v>
      </c>
      <c r="O37" s="45" t="s">
        <v>59</v>
      </c>
      <c r="P37" s="44" t="s">
        <v>59</v>
      </c>
      <c r="Q37" s="237">
        <f t="shared" si="1"/>
        <v>6</v>
      </c>
      <c r="R37" s="238">
        <f t="shared" si="2"/>
        <v>6</v>
      </c>
      <c r="S37" s="58"/>
      <c r="T37" s="101"/>
      <c r="U37" s="101"/>
      <c r="V37" s="102"/>
      <c r="W37" s="102"/>
    </row>
    <row r="38" spans="1:23" s="105" customFormat="1" ht="24" customHeight="1">
      <c r="A38" s="9" t="s">
        <v>38</v>
      </c>
      <c r="B38" s="201">
        <f>IF(SUM(B39:B42),SUM(B39:B42),"        -")</f>
        <v>216</v>
      </c>
      <c r="C38" s="28">
        <f aca="true" t="shared" si="10" ref="C38:J38">SUM(C39:C42)</f>
        <v>4</v>
      </c>
      <c r="D38" s="29">
        <f t="shared" si="10"/>
        <v>34</v>
      </c>
      <c r="E38" s="29">
        <f t="shared" si="10"/>
        <v>23</v>
      </c>
      <c r="F38" s="29">
        <f t="shared" si="10"/>
        <v>9</v>
      </c>
      <c r="G38" s="29">
        <f t="shared" si="10"/>
        <v>19</v>
      </c>
      <c r="H38" s="29">
        <f t="shared" si="10"/>
        <v>9</v>
      </c>
      <c r="I38" s="30">
        <f t="shared" si="10"/>
        <v>17</v>
      </c>
      <c r="J38" s="31">
        <f t="shared" si="10"/>
        <v>39</v>
      </c>
      <c r="K38" s="5"/>
      <c r="L38" s="6"/>
      <c r="M38" s="218" t="s">
        <v>38</v>
      </c>
      <c r="N38" s="28">
        <f>SUM(N39:N42)</f>
        <v>8</v>
      </c>
      <c r="O38" s="29">
        <f>SUM(O39:O42)</f>
        <v>1</v>
      </c>
      <c r="P38" s="28">
        <f>SUM(P39:P42)</f>
        <v>4</v>
      </c>
      <c r="Q38" s="229">
        <f t="shared" si="1"/>
        <v>49</v>
      </c>
      <c r="R38" s="239">
        <f t="shared" si="2"/>
        <v>32</v>
      </c>
      <c r="S38" s="59"/>
      <c r="T38" s="114"/>
      <c r="U38" s="114"/>
      <c r="V38" s="104"/>
      <c r="W38" s="104"/>
    </row>
    <row r="39" spans="1:23" s="92" customFormat="1" ht="24" customHeight="1">
      <c r="A39" s="13" t="s">
        <v>39</v>
      </c>
      <c r="B39" s="203">
        <v>115</v>
      </c>
      <c r="C39" s="36">
        <v>3</v>
      </c>
      <c r="D39" s="37">
        <v>21</v>
      </c>
      <c r="E39" s="37">
        <v>14</v>
      </c>
      <c r="F39" s="37">
        <v>4</v>
      </c>
      <c r="G39" s="37">
        <v>10</v>
      </c>
      <c r="H39" s="37">
        <v>4</v>
      </c>
      <c r="I39" s="38">
        <v>8</v>
      </c>
      <c r="J39" s="39">
        <v>20</v>
      </c>
      <c r="K39" s="152"/>
      <c r="L39" s="153"/>
      <c r="M39" s="220" t="s">
        <v>39</v>
      </c>
      <c r="N39" s="36">
        <v>5</v>
      </c>
      <c r="O39" s="37">
        <v>1</v>
      </c>
      <c r="P39" s="36">
        <v>2</v>
      </c>
      <c r="Q39" s="233">
        <f t="shared" si="1"/>
        <v>23</v>
      </c>
      <c r="R39" s="240">
        <f t="shared" si="2"/>
        <v>18</v>
      </c>
      <c r="S39" s="58"/>
      <c r="T39" s="101"/>
      <c r="U39" s="101"/>
      <c r="V39" s="102"/>
      <c r="W39" s="102"/>
    </row>
    <row r="40" spans="1:23" s="92" customFormat="1" ht="24" customHeight="1">
      <c r="A40" s="14" t="s">
        <v>40</v>
      </c>
      <c r="B40" s="204">
        <v>80</v>
      </c>
      <c r="C40" s="40">
        <v>1</v>
      </c>
      <c r="D40" s="41">
        <v>8</v>
      </c>
      <c r="E40" s="41">
        <v>8</v>
      </c>
      <c r="F40" s="41">
        <v>5</v>
      </c>
      <c r="G40" s="41">
        <v>7</v>
      </c>
      <c r="H40" s="41">
        <v>4</v>
      </c>
      <c r="I40" s="42">
        <v>6</v>
      </c>
      <c r="J40" s="43">
        <v>14</v>
      </c>
      <c r="K40" s="152"/>
      <c r="L40" s="153"/>
      <c r="M40" s="221" t="s">
        <v>40</v>
      </c>
      <c r="N40" s="40">
        <v>3</v>
      </c>
      <c r="O40" s="41" t="s">
        <v>59</v>
      </c>
      <c r="P40" s="40">
        <v>2</v>
      </c>
      <c r="Q40" s="235">
        <f t="shared" si="1"/>
        <v>22</v>
      </c>
      <c r="R40" s="241">
        <f t="shared" si="2"/>
        <v>13</v>
      </c>
      <c r="S40" s="58"/>
      <c r="T40" s="101"/>
      <c r="U40" s="101"/>
      <c r="V40" s="102"/>
      <c r="W40" s="102"/>
    </row>
    <row r="41" spans="1:23" s="92" customFormat="1" ht="24" customHeight="1">
      <c r="A41" s="14" t="s">
        <v>41</v>
      </c>
      <c r="B41" s="204">
        <v>18</v>
      </c>
      <c r="C41" s="40" t="s">
        <v>59</v>
      </c>
      <c r="D41" s="41">
        <v>4</v>
      </c>
      <c r="E41" s="41">
        <v>1</v>
      </c>
      <c r="F41" s="41" t="s">
        <v>59</v>
      </c>
      <c r="G41" s="41">
        <v>1</v>
      </c>
      <c r="H41" s="41">
        <v>1</v>
      </c>
      <c r="I41" s="42">
        <v>3</v>
      </c>
      <c r="J41" s="43">
        <v>5</v>
      </c>
      <c r="K41" s="152"/>
      <c r="L41" s="153"/>
      <c r="M41" s="221" t="s">
        <v>41</v>
      </c>
      <c r="N41" s="40" t="s">
        <v>59</v>
      </c>
      <c r="O41" s="41" t="s">
        <v>59</v>
      </c>
      <c r="P41" s="40" t="s">
        <v>59</v>
      </c>
      <c r="Q41" s="235">
        <f t="shared" si="1"/>
        <v>3</v>
      </c>
      <c r="R41" s="241">
        <f t="shared" si="2"/>
        <v>1</v>
      </c>
      <c r="S41" s="58"/>
      <c r="T41" s="101"/>
      <c r="U41" s="101"/>
      <c r="V41" s="102"/>
      <c r="W41" s="102"/>
    </row>
    <row r="42" spans="1:23" s="92" customFormat="1" ht="24" customHeight="1">
      <c r="A42" s="15" t="s">
        <v>42</v>
      </c>
      <c r="B42" s="205">
        <v>3</v>
      </c>
      <c r="C42" s="44" t="s">
        <v>59</v>
      </c>
      <c r="D42" s="45">
        <v>1</v>
      </c>
      <c r="E42" s="45" t="s">
        <v>59</v>
      </c>
      <c r="F42" s="45" t="s">
        <v>59</v>
      </c>
      <c r="G42" s="45">
        <v>1</v>
      </c>
      <c r="H42" s="45" t="s">
        <v>59</v>
      </c>
      <c r="I42" s="46" t="s">
        <v>59</v>
      </c>
      <c r="J42" s="47" t="s">
        <v>59</v>
      </c>
      <c r="K42" s="152"/>
      <c r="L42" s="153"/>
      <c r="M42" s="222" t="s">
        <v>42</v>
      </c>
      <c r="N42" s="44" t="s">
        <v>59</v>
      </c>
      <c r="O42" s="45" t="s">
        <v>59</v>
      </c>
      <c r="P42" s="44" t="s">
        <v>59</v>
      </c>
      <c r="Q42" s="235">
        <f t="shared" si="1"/>
        <v>1</v>
      </c>
      <c r="R42" s="241">
        <f t="shared" si="2"/>
        <v>0</v>
      </c>
      <c r="S42" s="58"/>
      <c r="T42" s="101"/>
      <c r="U42" s="101"/>
      <c r="V42" s="102"/>
      <c r="W42" s="102"/>
    </row>
    <row r="43" spans="1:23" s="105" customFormat="1" ht="24" customHeight="1">
      <c r="A43" s="17" t="s">
        <v>51</v>
      </c>
      <c r="B43" s="201">
        <f>IF(SUM(B44:B45),SUM(B44:B45),"        -")</f>
        <v>89</v>
      </c>
      <c r="C43" s="28">
        <f aca="true" t="shared" si="11" ref="C43:J43">SUM(C44:C45)</f>
        <v>5</v>
      </c>
      <c r="D43" s="29">
        <f t="shared" si="11"/>
        <v>9</v>
      </c>
      <c r="E43" s="29">
        <f t="shared" si="11"/>
        <v>15</v>
      </c>
      <c r="F43" s="29">
        <f t="shared" si="11"/>
        <v>2</v>
      </c>
      <c r="G43" s="29">
        <f t="shared" si="11"/>
        <v>11</v>
      </c>
      <c r="H43" s="29">
        <f t="shared" si="11"/>
        <v>5</v>
      </c>
      <c r="I43" s="30">
        <f t="shared" si="11"/>
        <v>6</v>
      </c>
      <c r="J43" s="31">
        <f t="shared" si="11"/>
        <v>11</v>
      </c>
      <c r="K43" s="5"/>
      <c r="L43" s="6"/>
      <c r="M43" s="223" t="s">
        <v>51</v>
      </c>
      <c r="N43" s="28">
        <f>SUM(N44:N45)</f>
        <v>3</v>
      </c>
      <c r="O43" s="29">
        <f>SUM(O44:O45)</f>
        <v>1</v>
      </c>
      <c r="P43" s="29">
        <f>SUM(P44:P45)</f>
        <v>2</v>
      </c>
      <c r="Q43" s="229">
        <f t="shared" si="1"/>
        <v>19</v>
      </c>
      <c r="R43" s="239">
        <f t="shared" si="2"/>
        <v>17</v>
      </c>
      <c r="S43" s="60"/>
      <c r="T43" s="114"/>
      <c r="U43" s="114"/>
      <c r="V43" s="104"/>
      <c r="W43" s="104"/>
    </row>
    <row r="44" spans="1:23" s="92" customFormat="1" ht="24" customHeight="1">
      <c r="A44" s="13" t="s">
        <v>49</v>
      </c>
      <c r="B44" s="203">
        <v>23</v>
      </c>
      <c r="C44" s="36" t="s">
        <v>59</v>
      </c>
      <c r="D44" s="37">
        <v>1</v>
      </c>
      <c r="E44" s="37">
        <v>4</v>
      </c>
      <c r="F44" s="37" t="s">
        <v>59</v>
      </c>
      <c r="G44" s="37">
        <v>3</v>
      </c>
      <c r="H44" s="37">
        <v>1</v>
      </c>
      <c r="I44" s="38">
        <v>2</v>
      </c>
      <c r="J44" s="39">
        <v>4</v>
      </c>
      <c r="K44" s="152"/>
      <c r="L44" s="153"/>
      <c r="M44" s="220" t="s">
        <v>49</v>
      </c>
      <c r="N44" s="36">
        <v>1</v>
      </c>
      <c r="O44" s="37">
        <v>1</v>
      </c>
      <c r="P44" s="36" t="s">
        <v>59</v>
      </c>
      <c r="Q44" s="233">
        <f t="shared" si="1"/>
        <v>6</v>
      </c>
      <c r="R44" s="240">
        <f t="shared" si="2"/>
        <v>4</v>
      </c>
      <c r="S44" s="58"/>
      <c r="T44" s="101"/>
      <c r="U44" s="101"/>
      <c r="V44" s="102"/>
      <c r="W44" s="102"/>
    </row>
    <row r="45" spans="1:23" s="92" customFormat="1" ht="24" customHeight="1" thickBot="1">
      <c r="A45" s="18" t="s">
        <v>50</v>
      </c>
      <c r="B45" s="206">
        <v>66</v>
      </c>
      <c r="C45" s="48">
        <v>5</v>
      </c>
      <c r="D45" s="49">
        <v>8</v>
      </c>
      <c r="E45" s="49">
        <v>11</v>
      </c>
      <c r="F45" s="49">
        <v>2</v>
      </c>
      <c r="G45" s="49">
        <v>8</v>
      </c>
      <c r="H45" s="49">
        <v>4</v>
      </c>
      <c r="I45" s="50">
        <v>4</v>
      </c>
      <c r="J45" s="51">
        <v>7</v>
      </c>
      <c r="K45" s="152"/>
      <c r="L45" s="153"/>
      <c r="M45" s="224" t="s">
        <v>50</v>
      </c>
      <c r="N45" s="48">
        <v>2</v>
      </c>
      <c r="O45" s="49" t="s">
        <v>59</v>
      </c>
      <c r="P45" s="49">
        <v>2</v>
      </c>
      <c r="Q45" s="242">
        <f t="shared" si="1"/>
        <v>13</v>
      </c>
      <c r="R45" s="243">
        <f t="shared" si="2"/>
        <v>13</v>
      </c>
      <c r="S45" s="58"/>
      <c r="T45" s="101"/>
      <c r="U45" s="101"/>
      <c r="V45" s="102"/>
      <c r="W45" s="102"/>
    </row>
    <row r="46" spans="2:23" ht="4.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5"/>
      <c r="L46" s="154"/>
      <c r="M46" s="146"/>
      <c r="N46" s="154"/>
      <c r="O46" s="154"/>
      <c r="P46" s="154"/>
      <c r="Q46" s="154"/>
      <c r="R46" s="158"/>
      <c r="S46" s="156"/>
      <c r="T46" s="147"/>
      <c r="U46" s="146"/>
      <c r="V46" s="146"/>
      <c r="W46" s="146"/>
    </row>
    <row r="47" spans="2:23" ht="17.25">
      <c r="B47" s="88"/>
      <c r="C47" s="88"/>
      <c r="D47" s="154"/>
      <c r="E47" s="154"/>
      <c r="F47" s="154"/>
      <c r="G47" s="154"/>
      <c r="H47" s="154"/>
      <c r="I47" s="154"/>
      <c r="J47" s="154"/>
      <c r="K47" s="154"/>
      <c r="L47" s="154"/>
      <c r="M47" s="146"/>
      <c r="N47" s="154"/>
      <c r="O47" s="154"/>
      <c r="P47" s="154"/>
      <c r="Q47" s="154"/>
      <c r="R47" s="154"/>
      <c r="S47" s="156"/>
      <c r="T47" s="146"/>
      <c r="U47" s="146"/>
      <c r="V47" s="146"/>
      <c r="W47" s="146"/>
    </row>
    <row r="48" spans="2:23" ht="17.2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46"/>
      <c r="N48" s="154"/>
      <c r="O48" s="154"/>
      <c r="P48" s="154"/>
      <c r="Q48" s="154"/>
      <c r="R48" s="158"/>
      <c r="S48" s="156"/>
      <c r="T48" s="146"/>
      <c r="U48" s="146"/>
      <c r="V48" s="146"/>
      <c r="W48" s="146"/>
    </row>
    <row r="49" spans="2:23" ht="17.25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46"/>
      <c r="N49" s="154"/>
      <c r="O49" s="154"/>
      <c r="P49" s="154"/>
      <c r="Q49" s="154"/>
      <c r="R49" s="158"/>
      <c r="S49" s="156"/>
      <c r="T49" s="146"/>
      <c r="U49" s="146"/>
      <c r="V49" s="146"/>
      <c r="W49" s="146"/>
    </row>
    <row r="50" spans="2:23" ht="17.25">
      <c r="B50" s="154"/>
      <c r="C50" s="34"/>
      <c r="D50" s="154"/>
      <c r="E50" s="154"/>
      <c r="F50" s="154"/>
      <c r="G50" s="154"/>
      <c r="H50" s="154"/>
      <c r="I50" s="154"/>
      <c r="J50" s="154"/>
      <c r="K50" s="154"/>
      <c r="L50" s="154"/>
      <c r="M50" s="146"/>
      <c r="N50" s="154"/>
      <c r="O50" s="154"/>
      <c r="P50" s="154"/>
      <c r="Q50" s="154"/>
      <c r="R50" s="158"/>
      <c r="S50" s="156"/>
      <c r="T50" s="146"/>
      <c r="U50" s="146"/>
      <c r="V50" s="146"/>
      <c r="W50" s="146"/>
    </row>
    <row r="51" spans="2:23" ht="17.25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46"/>
      <c r="N51" s="154"/>
      <c r="O51" s="154"/>
      <c r="P51" s="154"/>
      <c r="Q51" s="154"/>
      <c r="R51" s="158"/>
      <c r="S51" s="156"/>
      <c r="T51" s="146"/>
      <c r="U51" s="146"/>
      <c r="V51" s="146"/>
      <c r="W51" s="146"/>
    </row>
    <row r="52" spans="2:23" ht="17.25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46"/>
      <c r="N52" s="154"/>
      <c r="O52" s="154"/>
      <c r="P52" s="154"/>
      <c r="Q52" s="154"/>
      <c r="R52" s="158"/>
      <c r="S52" s="156"/>
      <c r="T52" s="146"/>
      <c r="U52" s="146"/>
      <c r="V52" s="146"/>
      <c r="W52" s="146"/>
    </row>
    <row r="53" spans="2:23" ht="17.25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46"/>
      <c r="N53" s="154"/>
      <c r="O53" s="154"/>
      <c r="P53" s="154"/>
      <c r="Q53" s="154"/>
      <c r="R53" s="158"/>
      <c r="S53" s="156"/>
      <c r="T53" s="146"/>
      <c r="U53" s="146"/>
      <c r="V53" s="146"/>
      <c r="W53" s="146"/>
    </row>
    <row r="54" spans="2:23" ht="17.2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46"/>
      <c r="N54" s="154"/>
      <c r="O54" s="154"/>
      <c r="P54" s="154"/>
      <c r="Q54" s="154"/>
      <c r="R54" s="158"/>
      <c r="S54" s="156"/>
      <c r="T54" s="146"/>
      <c r="U54" s="146"/>
      <c r="V54" s="146"/>
      <c r="W54" s="146"/>
    </row>
    <row r="55" spans="2:23" ht="17.2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46"/>
      <c r="N55" s="154"/>
      <c r="O55" s="154"/>
      <c r="P55" s="154"/>
      <c r="Q55" s="154"/>
      <c r="R55" s="158"/>
      <c r="S55" s="156"/>
      <c r="T55" s="146"/>
      <c r="U55" s="146"/>
      <c r="V55" s="146"/>
      <c r="W55" s="146"/>
    </row>
    <row r="56" spans="2:23" ht="17.2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46"/>
      <c r="N56" s="154"/>
      <c r="O56" s="154"/>
      <c r="P56" s="154"/>
      <c r="Q56" s="154"/>
      <c r="R56" s="158"/>
      <c r="S56" s="156"/>
      <c r="T56" s="146"/>
      <c r="U56" s="146"/>
      <c r="V56" s="146"/>
      <c r="W56" s="146"/>
    </row>
    <row r="57" spans="2:23" ht="17.2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46"/>
      <c r="N57" s="154"/>
      <c r="O57" s="154"/>
      <c r="P57" s="154"/>
      <c r="Q57" s="154"/>
      <c r="R57" s="158"/>
      <c r="S57" s="156"/>
      <c r="T57" s="146"/>
      <c r="U57" s="146"/>
      <c r="V57" s="146"/>
      <c r="W57" s="146"/>
    </row>
    <row r="58" spans="2:23" ht="17.2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46"/>
      <c r="N58" s="154"/>
      <c r="O58" s="154"/>
      <c r="P58" s="154"/>
      <c r="Q58" s="154"/>
      <c r="R58" s="158"/>
      <c r="S58" s="156"/>
      <c r="T58" s="146"/>
      <c r="U58" s="146"/>
      <c r="V58" s="146"/>
      <c r="W58" s="146"/>
    </row>
    <row r="59" spans="2:23" ht="17.25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46"/>
      <c r="N59" s="154"/>
      <c r="O59" s="154"/>
      <c r="P59" s="154"/>
      <c r="Q59" s="154"/>
      <c r="R59" s="158"/>
      <c r="S59" s="156"/>
      <c r="T59" s="146"/>
      <c r="U59" s="146"/>
      <c r="V59" s="146"/>
      <c r="W59" s="146"/>
    </row>
    <row r="60" spans="2:23" ht="17.2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46"/>
      <c r="N60" s="154"/>
      <c r="O60" s="154"/>
      <c r="P60" s="154"/>
      <c r="Q60" s="154"/>
      <c r="R60" s="158"/>
      <c r="S60" s="156"/>
      <c r="T60" s="146"/>
      <c r="U60" s="146"/>
      <c r="V60" s="146"/>
      <c r="W60" s="146"/>
    </row>
    <row r="61" spans="2:23" ht="17.25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46"/>
      <c r="N61" s="154"/>
      <c r="O61" s="154"/>
      <c r="P61" s="154"/>
      <c r="Q61" s="154"/>
      <c r="R61" s="158"/>
      <c r="S61" s="156"/>
      <c r="T61" s="146"/>
      <c r="U61" s="146"/>
      <c r="V61" s="146"/>
      <c r="W61" s="146"/>
    </row>
    <row r="62" spans="2:23" ht="17.2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46"/>
      <c r="N62" s="154"/>
      <c r="O62" s="154"/>
      <c r="P62" s="154"/>
      <c r="Q62" s="154"/>
      <c r="R62" s="158"/>
      <c r="S62" s="156"/>
      <c r="T62" s="146"/>
      <c r="U62" s="146"/>
      <c r="V62" s="146"/>
      <c r="W62" s="146"/>
    </row>
    <row r="63" spans="2:23" ht="17.25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46"/>
      <c r="N63" s="154"/>
      <c r="O63" s="154"/>
      <c r="P63" s="154"/>
      <c r="Q63" s="154"/>
      <c r="R63" s="158"/>
      <c r="S63" s="156"/>
      <c r="T63" s="146"/>
      <c r="U63" s="146"/>
      <c r="V63" s="146"/>
      <c r="W63" s="146"/>
    </row>
    <row r="64" spans="2:23" ht="17.25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46"/>
      <c r="N64" s="154"/>
      <c r="O64" s="154"/>
      <c r="P64" s="154"/>
      <c r="Q64" s="154"/>
      <c r="R64" s="158"/>
      <c r="S64" s="156"/>
      <c r="T64" s="146"/>
      <c r="U64" s="146"/>
      <c r="V64" s="146"/>
      <c r="W64" s="146"/>
    </row>
    <row r="65" spans="2:23" ht="17.25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46"/>
      <c r="N65" s="154"/>
      <c r="O65" s="154"/>
      <c r="P65" s="154"/>
      <c r="Q65" s="154"/>
      <c r="R65" s="158"/>
      <c r="S65" s="156"/>
      <c r="T65" s="146"/>
      <c r="U65" s="146"/>
      <c r="V65" s="146"/>
      <c r="W65" s="146"/>
    </row>
    <row r="66" spans="2:23" ht="17.2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46"/>
      <c r="N66" s="154"/>
      <c r="O66" s="154"/>
      <c r="P66" s="154"/>
      <c r="Q66" s="154"/>
      <c r="R66" s="158"/>
      <c r="S66" s="156"/>
      <c r="T66" s="146"/>
      <c r="U66" s="146"/>
      <c r="V66" s="146"/>
      <c r="W66" s="146"/>
    </row>
    <row r="67" spans="2:23" ht="17.25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46"/>
      <c r="N67" s="154"/>
      <c r="O67" s="154"/>
      <c r="P67" s="154"/>
      <c r="Q67" s="154"/>
      <c r="R67" s="158"/>
      <c r="S67" s="156"/>
      <c r="T67" s="146"/>
      <c r="U67" s="146"/>
      <c r="V67" s="146"/>
      <c r="W67" s="146"/>
    </row>
    <row r="68" spans="2:23" ht="17.25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46"/>
      <c r="N68" s="154"/>
      <c r="O68" s="154"/>
      <c r="P68" s="154"/>
      <c r="Q68" s="154"/>
      <c r="R68" s="158"/>
      <c r="S68" s="156"/>
      <c r="T68" s="146"/>
      <c r="U68" s="146"/>
      <c r="V68" s="146"/>
      <c r="W68" s="146"/>
    </row>
    <row r="69" spans="2:23" ht="17.25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46"/>
      <c r="N69" s="154"/>
      <c r="O69" s="154"/>
      <c r="P69" s="154"/>
      <c r="Q69" s="154"/>
      <c r="R69" s="158"/>
      <c r="S69" s="156"/>
      <c r="T69" s="146"/>
      <c r="U69" s="146"/>
      <c r="V69" s="146"/>
      <c r="W69" s="146"/>
    </row>
    <row r="70" spans="2:23" ht="17.2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46"/>
      <c r="N70" s="154"/>
      <c r="O70" s="154"/>
      <c r="P70" s="154"/>
      <c r="Q70" s="154"/>
      <c r="R70" s="158"/>
      <c r="S70" s="156"/>
      <c r="T70" s="146"/>
      <c r="U70" s="146"/>
      <c r="V70" s="146"/>
      <c r="W70" s="146"/>
    </row>
    <row r="71" spans="2:23" ht="17.25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46"/>
      <c r="N71" s="154"/>
      <c r="O71" s="154"/>
      <c r="P71" s="154"/>
      <c r="Q71" s="154"/>
      <c r="R71" s="158"/>
      <c r="S71" s="156"/>
      <c r="T71" s="146"/>
      <c r="U71" s="146"/>
      <c r="V71" s="146"/>
      <c r="W71" s="146"/>
    </row>
    <row r="72" spans="2:23" ht="17.25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46"/>
      <c r="N72" s="154"/>
      <c r="O72" s="154"/>
      <c r="P72" s="154"/>
      <c r="Q72" s="154"/>
      <c r="R72" s="158"/>
      <c r="S72" s="156"/>
      <c r="T72" s="146"/>
      <c r="U72" s="146"/>
      <c r="V72" s="146"/>
      <c r="W72" s="146"/>
    </row>
    <row r="73" spans="2:23" ht="17.25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46"/>
      <c r="N73" s="154"/>
      <c r="O73" s="154"/>
      <c r="P73" s="154"/>
      <c r="Q73" s="154"/>
      <c r="R73" s="158"/>
      <c r="S73" s="156"/>
      <c r="T73" s="146"/>
      <c r="U73" s="146"/>
      <c r="V73" s="146"/>
      <c r="W73" s="146"/>
    </row>
    <row r="74" spans="2:23" ht="17.2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46"/>
      <c r="N74" s="154"/>
      <c r="O74" s="154"/>
      <c r="P74" s="154"/>
      <c r="Q74" s="154"/>
      <c r="R74" s="158"/>
      <c r="S74" s="156"/>
      <c r="T74" s="146"/>
      <c r="U74" s="146"/>
      <c r="V74" s="146"/>
      <c r="W74" s="146"/>
    </row>
    <row r="75" spans="2:23" ht="17.25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46"/>
      <c r="N75" s="154"/>
      <c r="O75" s="154"/>
      <c r="P75" s="154"/>
      <c r="Q75" s="154"/>
      <c r="R75" s="158"/>
      <c r="S75" s="156"/>
      <c r="T75" s="146"/>
      <c r="U75" s="146"/>
      <c r="V75" s="146"/>
      <c r="W75" s="146"/>
    </row>
    <row r="76" spans="2:23" ht="17.25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46"/>
      <c r="N76" s="154"/>
      <c r="O76" s="154"/>
      <c r="P76" s="154"/>
      <c r="Q76" s="154"/>
      <c r="R76" s="158"/>
      <c r="S76" s="156"/>
      <c r="T76" s="146"/>
      <c r="U76" s="146"/>
      <c r="V76" s="146"/>
      <c r="W76" s="146"/>
    </row>
    <row r="77" spans="2:23" ht="17.25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46"/>
      <c r="N77" s="154"/>
      <c r="O77" s="154"/>
      <c r="P77" s="154"/>
      <c r="Q77" s="154"/>
      <c r="R77" s="158"/>
      <c r="S77" s="156"/>
      <c r="T77" s="146"/>
      <c r="U77" s="146"/>
      <c r="V77" s="146"/>
      <c r="W77" s="146"/>
    </row>
    <row r="78" spans="2:23" ht="17.25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46"/>
      <c r="N78" s="154"/>
      <c r="O78" s="154"/>
      <c r="P78" s="154"/>
      <c r="Q78" s="154"/>
      <c r="R78" s="158"/>
      <c r="S78" s="156"/>
      <c r="T78" s="146"/>
      <c r="U78" s="146"/>
      <c r="V78" s="146"/>
      <c r="W78" s="146"/>
    </row>
    <row r="79" spans="2:23" ht="17.25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46"/>
      <c r="N79" s="154"/>
      <c r="O79" s="154"/>
      <c r="P79" s="154"/>
      <c r="Q79" s="154"/>
      <c r="R79" s="158"/>
      <c r="S79" s="156"/>
      <c r="T79" s="146"/>
      <c r="U79" s="146"/>
      <c r="V79" s="146"/>
      <c r="W79" s="146"/>
    </row>
    <row r="80" spans="2:23" ht="17.25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46"/>
      <c r="N80" s="154"/>
      <c r="O80" s="154"/>
      <c r="P80" s="154"/>
      <c r="Q80" s="154"/>
      <c r="R80" s="158"/>
      <c r="S80" s="156"/>
      <c r="T80" s="146"/>
      <c r="U80" s="146"/>
      <c r="V80" s="146"/>
      <c r="W80" s="146"/>
    </row>
    <row r="81" spans="2:23" ht="17.25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46"/>
      <c r="N81" s="154"/>
      <c r="O81" s="154"/>
      <c r="P81" s="154"/>
      <c r="Q81" s="154"/>
      <c r="R81" s="158"/>
      <c r="S81" s="156"/>
      <c r="T81" s="146"/>
      <c r="U81" s="146"/>
      <c r="V81" s="146"/>
      <c r="W81" s="146"/>
    </row>
    <row r="82" spans="2:23" ht="17.2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46"/>
      <c r="N82" s="154"/>
      <c r="O82" s="154"/>
      <c r="P82" s="154"/>
      <c r="Q82" s="154"/>
      <c r="R82" s="158"/>
      <c r="S82" s="156"/>
      <c r="T82" s="146"/>
      <c r="U82" s="146"/>
      <c r="V82" s="146"/>
      <c r="W82" s="146"/>
    </row>
    <row r="83" spans="2:23" ht="17.25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46"/>
      <c r="N83" s="154"/>
      <c r="O83" s="154"/>
      <c r="P83" s="154"/>
      <c r="Q83" s="154"/>
      <c r="R83" s="158"/>
      <c r="S83" s="156"/>
      <c r="T83" s="146"/>
      <c r="U83" s="146"/>
      <c r="V83" s="146"/>
      <c r="W83" s="146"/>
    </row>
    <row r="84" spans="2:23" ht="17.25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46"/>
      <c r="N84" s="154"/>
      <c r="O84" s="154"/>
      <c r="P84" s="154"/>
      <c r="Q84" s="154"/>
      <c r="R84" s="158"/>
      <c r="S84" s="156"/>
      <c r="T84" s="146"/>
      <c r="U84" s="146"/>
      <c r="V84" s="146"/>
      <c r="W84" s="146"/>
    </row>
    <row r="85" spans="2:23" ht="17.25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46"/>
      <c r="N85" s="154"/>
      <c r="O85" s="154"/>
      <c r="P85" s="154"/>
      <c r="Q85" s="154"/>
      <c r="R85" s="158"/>
      <c r="S85" s="156"/>
      <c r="T85" s="146"/>
      <c r="U85" s="146"/>
      <c r="V85" s="146"/>
      <c r="W85" s="146"/>
    </row>
    <row r="86" spans="2:23" ht="17.25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46"/>
      <c r="N86" s="154"/>
      <c r="O86" s="154"/>
      <c r="P86" s="154"/>
      <c r="Q86" s="154"/>
      <c r="R86" s="158"/>
      <c r="S86" s="156"/>
      <c r="T86" s="146"/>
      <c r="U86" s="146"/>
      <c r="V86" s="146"/>
      <c r="W86" s="146"/>
    </row>
    <row r="87" spans="2:23" ht="17.25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46"/>
      <c r="N87" s="154"/>
      <c r="O87" s="154"/>
      <c r="P87" s="154"/>
      <c r="Q87" s="154"/>
      <c r="R87" s="158"/>
      <c r="S87" s="156"/>
      <c r="T87" s="146"/>
      <c r="U87" s="146"/>
      <c r="V87" s="146"/>
      <c r="W87" s="146"/>
    </row>
    <row r="88" spans="2:23" ht="17.25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46"/>
      <c r="N88" s="154"/>
      <c r="O88" s="154"/>
      <c r="P88" s="154"/>
      <c r="Q88" s="154"/>
      <c r="R88" s="158"/>
      <c r="S88" s="156"/>
      <c r="T88" s="146"/>
      <c r="U88" s="146"/>
      <c r="V88" s="146"/>
      <c r="W88" s="146"/>
    </row>
    <row r="89" spans="2:23" ht="17.25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46"/>
      <c r="N89" s="154"/>
      <c r="O89" s="154"/>
      <c r="P89" s="154"/>
      <c r="Q89" s="154"/>
      <c r="R89" s="158"/>
      <c r="S89" s="156"/>
      <c r="T89" s="146"/>
      <c r="U89" s="146"/>
      <c r="V89" s="146"/>
      <c r="W89" s="146"/>
    </row>
    <row r="90" spans="2:23" ht="17.25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46"/>
      <c r="N90" s="154"/>
      <c r="O90" s="154"/>
      <c r="P90" s="154"/>
      <c r="Q90" s="154"/>
      <c r="R90" s="158"/>
      <c r="S90" s="156"/>
      <c r="T90" s="146"/>
      <c r="U90" s="146"/>
      <c r="V90" s="146"/>
      <c r="W90" s="146"/>
    </row>
    <row r="91" spans="2:23" ht="17.25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46"/>
      <c r="N91" s="154"/>
      <c r="O91" s="154"/>
      <c r="P91" s="154"/>
      <c r="Q91" s="154"/>
      <c r="R91" s="158"/>
      <c r="S91" s="156"/>
      <c r="T91" s="146"/>
      <c r="U91" s="146"/>
      <c r="V91" s="146"/>
      <c r="W91" s="146"/>
    </row>
    <row r="92" spans="2:23" ht="17.25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46"/>
      <c r="N92" s="154"/>
      <c r="O92" s="154"/>
      <c r="P92" s="154"/>
      <c r="Q92" s="154"/>
      <c r="R92" s="158"/>
      <c r="S92" s="156"/>
      <c r="T92" s="146"/>
      <c r="U92" s="146"/>
      <c r="V92" s="146"/>
      <c r="W92" s="146"/>
    </row>
    <row r="93" spans="2:23" ht="17.25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46"/>
      <c r="N93" s="154"/>
      <c r="O93" s="154"/>
      <c r="P93" s="154"/>
      <c r="Q93" s="154"/>
      <c r="R93" s="158"/>
      <c r="S93" s="156"/>
      <c r="T93" s="146"/>
      <c r="U93" s="146"/>
      <c r="V93" s="146"/>
      <c r="W93" s="146"/>
    </row>
    <row r="94" spans="2:23" ht="17.25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46"/>
      <c r="N94" s="154"/>
      <c r="O94" s="154"/>
      <c r="P94" s="154"/>
      <c r="Q94" s="154"/>
      <c r="R94" s="158"/>
      <c r="S94" s="156"/>
      <c r="T94" s="146"/>
      <c r="U94" s="146"/>
      <c r="V94" s="146"/>
      <c r="W94" s="146"/>
    </row>
    <row r="95" spans="2:23" ht="17.25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46"/>
      <c r="N95" s="154"/>
      <c r="O95" s="154"/>
      <c r="P95" s="154"/>
      <c r="Q95" s="154"/>
      <c r="R95" s="158"/>
      <c r="S95" s="156"/>
      <c r="T95" s="146"/>
      <c r="U95" s="146"/>
      <c r="V95" s="146"/>
      <c r="W95" s="146"/>
    </row>
    <row r="96" spans="2:23" ht="17.25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46"/>
      <c r="N96" s="154"/>
      <c r="O96" s="154"/>
      <c r="P96" s="154"/>
      <c r="Q96" s="154"/>
      <c r="R96" s="158"/>
      <c r="S96" s="156"/>
      <c r="T96" s="146"/>
      <c r="U96" s="146"/>
      <c r="V96" s="146"/>
      <c r="W96" s="146"/>
    </row>
    <row r="97" spans="2:23" ht="17.25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46"/>
      <c r="N97" s="154"/>
      <c r="O97" s="154"/>
      <c r="P97" s="154"/>
      <c r="Q97" s="154"/>
      <c r="R97" s="158"/>
      <c r="S97" s="156"/>
      <c r="T97" s="146"/>
      <c r="U97" s="146"/>
      <c r="V97" s="146"/>
      <c r="W97" s="146"/>
    </row>
    <row r="98" spans="2:23" ht="17.25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46"/>
      <c r="N98" s="154"/>
      <c r="O98" s="154"/>
      <c r="P98" s="154"/>
      <c r="Q98" s="154"/>
      <c r="R98" s="158"/>
      <c r="S98" s="156"/>
      <c r="T98" s="146"/>
      <c r="U98" s="146"/>
      <c r="V98" s="146"/>
      <c r="W98" s="146"/>
    </row>
    <row r="99" spans="2:23" ht="17.25"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46"/>
      <c r="N99" s="154"/>
      <c r="O99" s="154"/>
      <c r="P99" s="154"/>
      <c r="Q99" s="154"/>
      <c r="R99" s="158"/>
      <c r="S99" s="156"/>
      <c r="T99" s="146"/>
      <c r="U99" s="146"/>
      <c r="V99" s="146"/>
      <c r="W99" s="146"/>
    </row>
    <row r="100" spans="2:23" ht="17.25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46"/>
      <c r="N100" s="154"/>
      <c r="O100" s="154"/>
      <c r="P100" s="154"/>
      <c r="Q100" s="154"/>
      <c r="R100" s="158"/>
      <c r="S100" s="156"/>
      <c r="T100" s="146"/>
      <c r="U100" s="146"/>
      <c r="V100" s="146"/>
      <c r="W100" s="146"/>
    </row>
    <row r="101" spans="2:23" ht="17.25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46"/>
      <c r="N101" s="154"/>
      <c r="O101" s="154"/>
      <c r="P101" s="154"/>
      <c r="Q101" s="154"/>
      <c r="R101" s="158"/>
      <c r="S101" s="156"/>
      <c r="T101" s="146"/>
      <c r="U101" s="146"/>
      <c r="V101" s="146"/>
      <c r="W101" s="146"/>
    </row>
    <row r="102" spans="2:23" ht="17.25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46"/>
      <c r="N102" s="154"/>
      <c r="O102" s="154"/>
      <c r="P102" s="154"/>
      <c r="Q102" s="154"/>
      <c r="R102" s="158"/>
      <c r="S102" s="156"/>
      <c r="T102" s="146"/>
      <c r="U102" s="146"/>
      <c r="V102" s="146"/>
      <c r="W102" s="146"/>
    </row>
    <row r="103" spans="2:23" ht="17.25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46"/>
      <c r="N103" s="154"/>
      <c r="O103" s="154"/>
      <c r="P103" s="154"/>
      <c r="Q103" s="154"/>
      <c r="R103" s="158"/>
      <c r="S103" s="156"/>
      <c r="T103" s="146"/>
      <c r="U103" s="146"/>
      <c r="V103" s="146"/>
      <c r="W103" s="146"/>
    </row>
    <row r="104" spans="2:23" ht="17.25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46"/>
      <c r="N104" s="154"/>
      <c r="O104" s="154"/>
      <c r="P104" s="154"/>
      <c r="Q104" s="154"/>
      <c r="R104" s="158"/>
      <c r="S104" s="156"/>
      <c r="T104" s="146"/>
      <c r="U104" s="146"/>
      <c r="V104" s="146"/>
      <c r="W104" s="146"/>
    </row>
    <row r="105" spans="2:23" ht="17.25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46"/>
      <c r="N105" s="154"/>
      <c r="O105" s="154"/>
      <c r="P105" s="154"/>
      <c r="Q105" s="154"/>
      <c r="R105" s="158"/>
      <c r="S105" s="156"/>
      <c r="T105" s="146"/>
      <c r="U105" s="146"/>
      <c r="V105" s="146"/>
      <c r="W105" s="146"/>
    </row>
    <row r="106" spans="2:23" ht="17.25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46"/>
      <c r="N106" s="154"/>
      <c r="O106" s="154"/>
      <c r="P106" s="154"/>
      <c r="Q106" s="154"/>
      <c r="R106" s="158"/>
      <c r="S106" s="156"/>
      <c r="T106" s="146"/>
      <c r="U106" s="146"/>
      <c r="V106" s="146"/>
      <c r="W106" s="146"/>
    </row>
    <row r="107" spans="2:23" ht="17.25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46"/>
      <c r="N107" s="154"/>
      <c r="O107" s="154"/>
      <c r="P107" s="154"/>
      <c r="Q107" s="154"/>
      <c r="R107" s="158"/>
      <c r="S107" s="156"/>
      <c r="T107" s="146"/>
      <c r="U107" s="146"/>
      <c r="V107" s="146"/>
      <c r="W107" s="146"/>
    </row>
    <row r="108" spans="2:23" ht="17.25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46"/>
      <c r="N108" s="154"/>
      <c r="O108" s="154"/>
      <c r="P108" s="154"/>
      <c r="Q108" s="154"/>
      <c r="R108" s="158"/>
      <c r="S108" s="156"/>
      <c r="T108" s="146"/>
      <c r="U108" s="146"/>
      <c r="V108" s="146"/>
      <c r="W108" s="146"/>
    </row>
    <row r="109" spans="2:23" ht="17.25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46"/>
      <c r="N109" s="154"/>
      <c r="O109" s="154"/>
      <c r="P109" s="154"/>
      <c r="Q109" s="154"/>
      <c r="R109" s="158"/>
      <c r="S109" s="156"/>
      <c r="T109" s="146"/>
      <c r="U109" s="146"/>
      <c r="V109" s="146"/>
      <c r="W109" s="146"/>
    </row>
    <row r="110" spans="2:23" ht="17.25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46"/>
      <c r="N110" s="154"/>
      <c r="O110" s="154"/>
      <c r="P110" s="154"/>
      <c r="Q110" s="154"/>
      <c r="R110" s="158"/>
      <c r="S110" s="156"/>
      <c r="T110" s="146"/>
      <c r="U110" s="146"/>
      <c r="V110" s="146"/>
      <c r="W110" s="146"/>
    </row>
    <row r="111" spans="2:23" ht="17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46"/>
      <c r="N111" s="154"/>
      <c r="O111" s="154"/>
      <c r="P111" s="154"/>
      <c r="Q111" s="154"/>
      <c r="R111" s="158"/>
      <c r="S111" s="156"/>
      <c r="T111" s="146"/>
      <c r="U111" s="146"/>
      <c r="V111" s="146"/>
      <c r="W111" s="146"/>
    </row>
    <row r="112" spans="2:23" ht="17.25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46"/>
      <c r="N112" s="154"/>
      <c r="O112" s="154"/>
      <c r="P112" s="154"/>
      <c r="Q112" s="154"/>
      <c r="R112" s="158"/>
      <c r="S112" s="156"/>
      <c r="T112" s="146"/>
      <c r="U112" s="146"/>
      <c r="V112" s="146"/>
      <c r="W112" s="146"/>
    </row>
    <row r="113" spans="2:23" ht="17.25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46"/>
      <c r="N113" s="154"/>
      <c r="O113" s="154"/>
      <c r="P113" s="154"/>
      <c r="Q113" s="154"/>
      <c r="R113" s="158"/>
      <c r="S113" s="156"/>
      <c r="T113" s="146"/>
      <c r="U113" s="146"/>
      <c r="V113" s="146"/>
      <c r="W113" s="146"/>
    </row>
    <row r="114" spans="2:23" ht="17.25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46"/>
      <c r="N114" s="154"/>
      <c r="O114" s="154"/>
      <c r="P114" s="154"/>
      <c r="Q114" s="154"/>
      <c r="R114" s="158"/>
      <c r="S114" s="156"/>
      <c r="T114" s="146"/>
      <c r="U114" s="146"/>
      <c r="V114" s="146"/>
      <c r="W114" s="146"/>
    </row>
    <row r="115" spans="2:23" ht="17.25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46"/>
      <c r="N115" s="154"/>
      <c r="O115" s="154"/>
      <c r="P115" s="154"/>
      <c r="Q115" s="154"/>
      <c r="R115" s="158"/>
      <c r="S115" s="156"/>
      <c r="T115" s="146"/>
      <c r="U115" s="146"/>
      <c r="V115" s="146"/>
      <c r="W115" s="146"/>
    </row>
    <row r="116" spans="2:23" ht="17.25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46"/>
      <c r="N116" s="154"/>
      <c r="O116" s="154"/>
      <c r="P116" s="154"/>
      <c r="Q116" s="154"/>
      <c r="R116" s="158"/>
      <c r="S116" s="156"/>
      <c r="T116" s="146"/>
      <c r="U116" s="146"/>
      <c r="V116" s="146"/>
      <c r="W116" s="146"/>
    </row>
    <row r="117" spans="2:23" ht="17.25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46"/>
      <c r="N117" s="154"/>
      <c r="O117" s="154"/>
      <c r="P117" s="154"/>
      <c r="Q117" s="154"/>
      <c r="R117" s="158"/>
      <c r="S117" s="156"/>
      <c r="T117" s="146"/>
      <c r="U117" s="146"/>
      <c r="V117" s="146"/>
      <c r="W117" s="146"/>
    </row>
    <row r="118" ht="17.25">
      <c r="B118" s="154"/>
    </row>
    <row r="119" ht="17.25">
      <c r="B119" s="154"/>
    </row>
  </sheetData>
  <sheetProtection/>
  <printOptions/>
  <pageMargins left="0.7874015748031497" right="0.7874015748031497" top="0.7874015748031497" bottom="0" header="0.5118110236220472" footer="0.1968503937007874"/>
  <pageSetup firstPageNumber="38" useFirstPageNumber="1" fitToWidth="2" horizontalDpi="600" verticalDpi="600" orientation="portrait" paperSize="9" scale="73" r:id="rId1"/>
  <headerFooter alignWithMargins="0">
    <oddFooter>&amp;C－&amp;P－</oddFooter>
  </headerFooter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17"/>
  <sheetViews>
    <sheetView showGridLines="0" view="pageBreakPreview" zoomScale="70" zoomScaleNormal="75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U48"/>
    </sheetView>
  </sheetViews>
  <sheetFormatPr defaultColWidth="10.66015625" defaultRowHeight="18"/>
  <cols>
    <col min="1" max="1" width="12.16015625" style="88" customWidth="1"/>
    <col min="2" max="10" width="8.66015625" style="86" customWidth="1"/>
    <col min="11" max="11" width="1.58203125" style="86" customWidth="1"/>
    <col min="12" max="12" width="1.50390625" style="86" customWidth="1"/>
    <col min="13" max="13" width="12.66015625" style="88" customWidth="1"/>
    <col min="14" max="17" width="8.66015625" style="86" customWidth="1"/>
    <col min="18" max="18" width="8.66015625" style="87" customWidth="1"/>
    <col min="19" max="19" width="22.16015625" style="88" customWidth="1"/>
    <col min="20" max="20" width="11.66015625" style="88" customWidth="1"/>
    <col min="21" max="21" width="12.16015625" style="150" bestFit="1" customWidth="1"/>
    <col min="22" max="22" width="11.08203125" style="88" bestFit="1" customWidth="1"/>
    <col min="23" max="16384" width="10.66015625" style="88" customWidth="1"/>
  </cols>
  <sheetData>
    <row r="1" spans="1:22" s="92" customFormat="1" ht="13.5" customHeight="1">
      <c r="A1" s="207"/>
      <c r="B1" s="208"/>
      <c r="C1" s="209"/>
      <c r="D1" s="210"/>
      <c r="E1" s="194"/>
      <c r="F1" s="196"/>
      <c r="G1" s="194"/>
      <c r="H1" s="196"/>
      <c r="I1" s="197"/>
      <c r="J1" s="211" t="s">
        <v>63</v>
      </c>
      <c r="K1" s="194"/>
      <c r="L1" s="194"/>
      <c r="N1" s="194"/>
      <c r="O1" s="196"/>
      <c r="P1" s="194"/>
      <c r="Q1" s="90"/>
      <c r="R1" s="196"/>
      <c r="T1" s="197" t="str">
        <f>J1</f>
        <v>平成２９年</v>
      </c>
      <c r="U1" s="90"/>
      <c r="V1" s="90"/>
    </row>
    <row r="2" spans="1:21" ht="24.75" customHeight="1">
      <c r="A2" s="85" t="s">
        <v>57</v>
      </c>
      <c r="M2" s="85" t="s">
        <v>57</v>
      </c>
      <c r="U2" s="89"/>
    </row>
    <row r="3" spans="1:22" s="92" customFormat="1" ht="13.5" customHeight="1" thickBot="1">
      <c r="A3" s="19"/>
      <c r="B3" s="188"/>
      <c r="C3" s="189"/>
      <c r="D3" s="190"/>
      <c r="E3" s="191"/>
      <c r="F3" s="192"/>
      <c r="G3" s="191"/>
      <c r="H3" s="192"/>
      <c r="J3" s="193" t="s">
        <v>44</v>
      </c>
      <c r="K3" s="194"/>
      <c r="L3" s="195"/>
      <c r="N3" s="194"/>
      <c r="O3" s="196"/>
      <c r="P3" s="194"/>
      <c r="T3" s="215" t="s">
        <v>43</v>
      </c>
      <c r="U3" s="90"/>
      <c r="V3" s="90"/>
    </row>
    <row r="4" spans="1:22" s="92" customFormat="1" ht="36.75" customHeight="1" thickBot="1">
      <c r="A4" s="52"/>
      <c r="B4" s="63" t="s">
        <v>0</v>
      </c>
      <c r="C4" s="64" t="s">
        <v>1</v>
      </c>
      <c r="D4" s="65" t="s">
        <v>2</v>
      </c>
      <c r="E4" s="65" t="s">
        <v>3</v>
      </c>
      <c r="F4" s="65" t="s">
        <v>4</v>
      </c>
      <c r="G4" s="65" t="s">
        <v>5</v>
      </c>
      <c r="H4" s="65" t="s">
        <v>6</v>
      </c>
      <c r="I4" s="66" t="s">
        <v>7</v>
      </c>
      <c r="J4" s="175" t="s">
        <v>56</v>
      </c>
      <c r="K4" s="68"/>
      <c r="L4" s="69"/>
      <c r="M4" s="62"/>
      <c r="N4" s="70" t="s">
        <v>8</v>
      </c>
      <c r="O4" s="65" t="s">
        <v>9</v>
      </c>
      <c r="P4" s="64" t="s">
        <v>10</v>
      </c>
      <c r="Q4" s="65" t="s">
        <v>11</v>
      </c>
      <c r="R4" s="67" t="s">
        <v>45</v>
      </c>
      <c r="S4" s="90"/>
      <c r="T4" s="90"/>
      <c r="U4" s="91" t="s">
        <v>64</v>
      </c>
      <c r="V4" s="91" t="s">
        <v>65</v>
      </c>
    </row>
    <row r="5" spans="1:24" s="92" customFormat="1" ht="24" customHeight="1">
      <c r="A5" s="3" t="s">
        <v>12</v>
      </c>
      <c r="B5" s="93">
        <f>'実数'!B5/U5*100000</f>
        <v>299.5106219113022</v>
      </c>
      <c r="C5" s="94">
        <f>'実数'!C5/U5*100000</f>
        <v>9.280533983698094</v>
      </c>
      <c r="D5" s="95">
        <f>'実数'!D5/U5*100000</f>
        <v>36.282972851549964</v>
      </c>
      <c r="E5" s="95">
        <f>'実数'!E5/U5*100000</f>
        <v>28.359059110455043</v>
      </c>
      <c r="F5" s="95">
        <f>'実数'!F5/U5*100000</f>
        <v>12.300237468711893</v>
      </c>
      <c r="G5" s="95">
        <f>'実数'!G5/U5*100000</f>
        <v>21.75245491303511</v>
      </c>
      <c r="H5" s="95">
        <f>'実数'!H5/'率'!$U$5*100000</f>
        <v>14.584269302355432</v>
      </c>
      <c r="I5" s="96">
        <f>'実数'!I5/U5*100000</f>
        <v>27.45651755343046</v>
      </c>
      <c r="J5" s="97">
        <f>'実数'!J5/U5*100000</f>
        <v>59.46344907258841</v>
      </c>
      <c r="K5" s="98"/>
      <c r="L5" s="99"/>
      <c r="M5" s="3" t="s">
        <v>12</v>
      </c>
      <c r="N5" s="100">
        <f>'実数'!N5/V5*100000</f>
        <v>22.329732856048643</v>
      </c>
      <c r="O5" s="95">
        <f>'実数'!O5/V5*100000</f>
        <v>10.334047176152438</v>
      </c>
      <c r="P5" s="94">
        <f>'実数'!P5/U5*100000</f>
        <v>6.8753610166228105</v>
      </c>
      <c r="Q5" s="95">
        <f>'実数'!Q5/U5*100000</f>
        <v>66.39175919389</v>
      </c>
      <c r="R5" s="97">
        <f>'実数'!R5/U5*100000</f>
        <v>40.659296579166934</v>
      </c>
      <c r="S5" s="101"/>
      <c r="T5" s="101"/>
      <c r="U5" s="176">
        <v>124648000</v>
      </c>
      <c r="V5" s="184">
        <v>63973000</v>
      </c>
      <c r="W5" s="102"/>
      <c r="X5" s="102"/>
    </row>
    <row r="6" spans="1:24" s="105" customFormat="1" ht="24" customHeight="1">
      <c r="A6" s="4" t="s">
        <v>13</v>
      </c>
      <c r="B6" s="71">
        <f>'実数'!B6/U6*100000</f>
        <v>350.05324813631523</v>
      </c>
      <c r="C6" s="72">
        <f>'実数'!C6/U6*100000</f>
        <v>8.839190628328009</v>
      </c>
      <c r="D6" s="8">
        <f>'実数'!D6/U6*100000</f>
        <v>42.59850905218317</v>
      </c>
      <c r="E6" s="8">
        <f>'実数'!E6/U6*100000</f>
        <v>34.291799787007456</v>
      </c>
      <c r="F6" s="8">
        <f>'実数'!F6/U6*100000</f>
        <v>13.738019169329073</v>
      </c>
      <c r="G6" s="8">
        <f>'実数'!G6/U6*100000</f>
        <v>32.9073482428115</v>
      </c>
      <c r="H6" s="8">
        <f>'実数'!H6/U6*100000</f>
        <v>15.122470713525027</v>
      </c>
      <c r="I6" s="73">
        <f>'実数'!I6/U6*100000</f>
        <v>31.94888178913738</v>
      </c>
      <c r="J6" s="74">
        <f>'実数'!J6/U6*100000</f>
        <v>73.6954206602769</v>
      </c>
      <c r="K6" s="75"/>
      <c r="L6" s="76"/>
      <c r="M6" s="4" t="s">
        <v>13</v>
      </c>
      <c r="N6" s="7">
        <f>'実数'!N6/V6*100000</f>
        <v>20.120724346076457</v>
      </c>
      <c r="O6" s="8">
        <f>'実数'!O6/V6*100000</f>
        <v>8.048289738430585</v>
      </c>
      <c r="P6" s="72">
        <f>'実数'!P6/U6*100000</f>
        <v>9.478168264110757</v>
      </c>
      <c r="Q6" s="8">
        <f>'実数'!Q6/U6*100000</f>
        <v>72.52396166134186</v>
      </c>
      <c r="R6" s="74">
        <f>'実数'!R6/U6*100000</f>
        <v>48.02981895633653</v>
      </c>
      <c r="S6" s="101"/>
      <c r="T6" s="101"/>
      <c r="U6" s="164">
        <v>939000</v>
      </c>
      <c r="V6" s="103">
        <v>497000</v>
      </c>
      <c r="W6" s="102"/>
      <c r="X6" s="104"/>
    </row>
    <row r="7" spans="1:24" s="105" customFormat="1" ht="24" customHeight="1">
      <c r="A7" s="9" t="s">
        <v>14</v>
      </c>
      <c r="B7" s="77">
        <f>'実数'!B7/U7*100000</f>
        <v>323.6111111111111</v>
      </c>
      <c r="C7" s="78">
        <f>'実数'!C7/U7*100000</f>
        <v>6.944444444444445</v>
      </c>
      <c r="D7" s="11">
        <f>'実数'!D7/U7*100000</f>
        <v>38.05555555555555</v>
      </c>
      <c r="E7" s="11">
        <f>'実数'!E7/U7*100000</f>
        <v>32.77777777777778</v>
      </c>
      <c r="F7" s="11">
        <f>'実数'!F7/U7*100000</f>
        <v>13.88888888888889</v>
      </c>
      <c r="G7" s="11">
        <f>'実数'!G7/U7*100000</f>
        <v>35.27777777777778</v>
      </c>
      <c r="H7" s="11">
        <f>'実数'!H7/U7*100000</f>
        <v>16.11111111111111</v>
      </c>
      <c r="I7" s="79">
        <f>'実数'!I7/U7*100000</f>
        <v>27.77777777777778</v>
      </c>
      <c r="J7" s="80">
        <f>'実数'!J7/U7*100000</f>
        <v>66.11111111111111</v>
      </c>
      <c r="K7" s="75"/>
      <c r="L7" s="76"/>
      <c r="M7" s="9" t="s">
        <v>14</v>
      </c>
      <c r="N7" s="10">
        <f>'実数'!N7/V7*100000</f>
        <v>20.95381778560054</v>
      </c>
      <c r="O7" s="11">
        <f>'実数'!O7/V7*100000</f>
        <v>9.953063448160254</v>
      </c>
      <c r="P7" s="78">
        <f>'実数'!P7/U7*100000</f>
        <v>9.444444444444445</v>
      </c>
      <c r="Q7" s="11">
        <f>'実数'!Q7/U7*100000</f>
        <v>60.833333333333336</v>
      </c>
      <c r="R7" s="80">
        <f>'実数'!R7/U7*100000</f>
        <v>46.666666666666664</v>
      </c>
      <c r="S7" s="101"/>
      <c r="T7" s="101"/>
      <c r="U7" s="183">
        <f>U8</f>
        <v>360000</v>
      </c>
      <c r="V7" s="103">
        <f>V8</f>
        <v>190896</v>
      </c>
      <c r="W7" s="102"/>
      <c r="X7" s="104"/>
    </row>
    <row r="8" spans="1:24" s="92" customFormat="1" ht="24" customHeight="1">
      <c r="A8" s="12" t="s">
        <v>15</v>
      </c>
      <c r="B8" s="107">
        <f>'実数'!B8/U8*100000</f>
        <v>323.6111111111111</v>
      </c>
      <c r="C8" s="108">
        <f>'実数'!C8/U8*100000</f>
        <v>6.944444444444445</v>
      </c>
      <c r="D8" s="109">
        <f>'実数'!D8/U8*100000</f>
        <v>38.05555555555555</v>
      </c>
      <c r="E8" s="109">
        <f>'実数'!E8/U8*100000</f>
        <v>32.77777777777778</v>
      </c>
      <c r="F8" s="109">
        <f>'実数'!F8/U8*100000</f>
        <v>13.88888888888889</v>
      </c>
      <c r="G8" s="109">
        <f>'実数'!G8/U8*100000</f>
        <v>35.27777777777778</v>
      </c>
      <c r="H8" s="109">
        <f>'実数'!H8/U8*100000</f>
        <v>16.11111111111111</v>
      </c>
      <c r="I8" s="110">
        <f>'実数'!I8/U8*100000</f>
        <v>27.77777777777778</v>
      </c>
      <c r="J8" s="111">
        <f>'実数'!J8/U8*100000</f>
        <v>66.11111111111111</v>
      </c>
      <c r="K8" s="98"/>
      <c r="L8" s="99"/>
      <c r="M8" s="12" t="s">
        <v>15</v>
      </c>
      <c r="N8" s="112">
        <f>'実数'!N8/V8*100000</f>
        <v>20.95381778560054</v>
      </c>
      <c r="O8" s="109">
        <f>'実数'!O8/V8*100000</f>
        <v>9.953063448160254</v>
      </c>
      <c r="P8" s="108">
        <f>'実数'!P8/U8*100000</f>
        <v>9.444444444444445</v>
      </c>
      <c r="Q8" s="109">
        <f>'実数'!Q8/U8*100000</f>
        <v>60.833333333333336</v>
      </c>
      <c r="R8" s="111">
        <f>'実数'!R8/U8*100000</f>
        <v>46.666666666666664</v>
      </c>
      <c r="S8" s="101"/>
      <c r="T8" s="101"/>
      <c r="U8" s="165">
        <v>360000</v>
      </c>
      <c r="V8" s="177">
        <v>190896</v>
      </c>
      <c r="W8" s="102"/>
      <c r="X8" s="102"/>
    </row>
    <row r="9" spans="1:24" s="105" customFormat="1" ht="24" customHeight="1">
      <c r="A9" s="9" t="s">
        <v>16</v>
      </c>
      <c r="B9" s="77">
        <f>'実数'!B9/U9*100000</f>
        <v>402.6595834672712</v>
      </c>
      <c r="C9" s="78">
        <f>'実数'!C9/U9*100000</f>
        <v>8.459234946791412</v>
      </c>
      <c r="D9" s="11">
        <f>'実数'!D9/U9*100000</f>
        <v>50.75540968074848</v>
      </c>
      <c r="E9" s="11">
        <f>'実数'!E9/U9*100000</f>
        <v>35.52878677652393</v>
      </c>
      <c r="F9" s="11">
        <f>'実数'!F9/U9*100000</f>
        <v>10.151081936149694</v>
      </c>
      <c r="G9" s="11">
        <f>'実数'!G9/U9*100000</f>
        <v>28.7613988190908</v>
      </c>
      <c r="H9" s="11">
        <f>'実数'!H9/U9*100000</f>
        <v>11.842928925507977</v>
      </c>
      <c r="I9" s="79">
        <f>'実数'!I9/U9*100000</f>
        <v>40.60432774459878</v>
      </c>
      <c r="J9" s="80">
        <f>'実数'!J9/U9*100000</f>
        <v>87.97604344663068</v>
      </c>
      <c r="K9" s="75"/>
      <c r="L9" s="76"/>
      <c r="M9" s="9" t="s">
        <v>16</v>
      </c>
      <c r="N9" s="10">
        <f>'実数'!N9/V9*100000</f>
        <v>18.961539677021776</v>
      </c>
      <c r="O9" s="11">
        <f>'実数'!O9/V9*100000</f>
        <v>9.480769838510888</v>
      </c>
      <c r="P9" s="78">
        <f>'実数'!P9/U9*100000</f>
        <v>11.842928925507977</v>
      </c>
      <c r="Q9" s="11">
        <f>'実数'!Q9/U9*100000</f>
        <v>101.51081936149696</v>
      </c>
      <c r="R9" s="80">
        <f>'実数'!R9/U9*100000</f>
        <v>45.679868712673624</v>
      </c>
      <c r="S9" s="114"/>
      <c r="T9" s="114"/>
      <c r="U9" s="166">
        <f>SUM(U10:U11)</f>
        <v>59107</v>
      </c>
      <c r="V9" s="106">
        <f>SUM(V10:V11)</f>
        <v>31643</v>
      </c>
      <c r="W9" s="104"/>
      <c r="X9" s="104"/>
    </row>
    <row r="10" spans="1:24" s="92" customFormat="1" ht="24" customHeight="1">
      <c r="A10" s="13" t="s">
        <v>17</v>
      </c>
      <c r="B10" s="116">
        <f>'実数'!B10/U10*100000</f>
        <v>377.3509960080237</v>
      </c>
      <c r="C10" s="117">
        <f>'実数'!C10/U10*100000</f>
        <v>5.958173621179322</v>
      </c>
      <c r="D10" s="118">
        <f>'実数'!D10/U10*100000</f>
        <v>43.69327322198169</v>
      </c>
      <c r="E10" s="118">
        <f>'実数'!E10/U10*100000</f>
        <v>27.804810232170166</v>
      </c>
      <c r="F10" s="118">
        <f>'実数'!F10/U10*100000</f>
        <v>9.9302893686322</v>
      </c>
      <c r="G10" s="118">
        <f>'実数'!G10/U10*100000</f>
        <v>31.776925979623044</v>
      </c>
      <c r="H10" s="118">
        <f>'実数'!H10/U10*100000</f>
        <v>7.944231494905761</v>
      </c>
      <c r="I10" s="119">
        <f>'実数'!I10/U10*100000</f>
        <v>39.7211574745288</v>
      </c>
      <c r="J10" s="120">
        <f>'実数'!J10/U10*100000</f>
        <v>85.40048857023694</v>
      </c>
      <c r="K10" s="98"/>
      <c r="L10" s="99"/>
      <c r="M10" s="13" t="s">
        <v>17</v>
      </c>
      <c r="N10" s="121">
        <f>'実数'!N10/V10*100000</f>
        <v>22.318107424490403</v>
      </c>
      <c r="O10" s="118">
        <f>'実数'!O10/V10*100000</f>
        <v>7.439369141496801</v>
      </c>
      <c r="P10" s="117">
        <f>'実数'!P10/U10*100000</f>
        <v>13.902405116085083</v>
      </c>
      <c r="Q10" s="118">
        <f>'実数'!Q10/U10*100000</f>
        <v>95.33077793886915</v>
      </c>
      <c r="R10" s="120">
        <f>'実数'!R10/U10*100000</f>
        <v>37.735099600802364</v>
      </c>
      <c r="S10" s="101"/>
      <c r="T10" s="101"/>
      <c r="U10" s="167">
        <v>50351</v>
      </c>
      <c r="V10" s="122">
        <v>26884</v>
      </c>
      <c r="W10" s="102"/>
      <c r="X10" s="102"/>
    </row>
    <row r="11" spans="1:24" s="92" customFormat="1" ht="24" customHeight="1">
      <c r="A11" s="14" t="s">
        <v>52</v>
      </c>
      <c r="B11" s="123">
        <f>'実数'!B11/U11*100000</f>
        <v>548.195523069895</v>
      </c>
      <c r="C11" s="124">
        <f>'実数'!C11/U11*100000</f>
        <v>22.841480127912288</v>
      </c>
      <c r="D11" s="125">
        <f>'実数'!D11/U11*100000</f>
        <v>91.36592051164915</v>
      </c>
      <c r="E11" s="125">
        <f>'実数'!E11/U11*100000</f>
        <v>79.94518044769302</v>
      </c>
      <c r="F11" s="125">
        <f>'実数'!F11/U11*100000</f>
        <v>11.420740063956144</v>
      </c>
      <c r="G11" s="125">
        <f>'実数'!G11/U11*100000</f>
        <v>11.420740063956144</v>
      </c>
      <c r="H11" s="125">
        <f>'実数'!H11/U11*100000</f>
        <v>34.26222019186844</v>
      </c>
      <c r="I11" s="126">
        <f>'実数'!I11/U11*100000</f>
        <v>45.682960255824575</v>
      </c>
      <c r="J11" s="127">
        <f>'実数'!J11/U11*100000</f>
        <v>102.78666057560531</v>
      </c>
      <c r="K11" s="98"/>
      <c r="L11" s="99"/>
      <c r="M11" s="14" t="s">
        <v>52</v>
      </c>
      <c r="N11" s="128">
        <f>'実数'!N11/V11*100000</f>
        <v>0</v>
      </c>
      <c r="O11" s="125">
        <f>'実数'!O11/V11*100000</f>
        <v>21.01281781886951</v>
      </c>
      <c r="P11" s="117">
        <f>'実数'!P11/U11*100000</f>
        <v>0</v>
      </c>
      <c r="Q11" s="125">
        <f>'実数'!Q11/U11*100000</f>
        <v>137.04888076747375</v>
      </c>
      <c r="R11" s="83">
        <f>'実数'!R11/U11*100000</f>
        <v>91.36592051164915</v>
      </c>
      <c r="S11" s="101"/>
      <c r="T11" s="101"/>
      <c r="U11" s="168">
        <v>8756</v>
      </c>
      <c r="V11" s="129">
        <v>4759</v>
      </c>
      <c r="W11" s="102"/>
      <c r="X11" s="102"/>
    </row>
    <row r="12" spans="1:24" s="105" customFormat="1" ht="24" customHeight="1">
      <c r="A12" s="9" t="s">
        <v>18</v>
      </c>
      <c r="B12" s="77">
        <f>'実数'!B12/U12*100000</f>
        <v>295.83216978497626</v>
      </c>
      <c r="C12" s="78">
        <f>'実数'!C12/U12*100000</f>
        <v>9.599273945825189</v>
      </c>
      <c r="D12" s="11">
        <f>'実数'!D12/U12*100000</f>
        <v>33.16112817648702</v>
      </c>
      <c r="E12" s="11">
        <f>'実数'!E12/U12*100000</f>
        <v>27.925160569673274</v>
      </c>
      <c r="F12" s="11">
        <f>'実数'!F12/U12*100000</f>
        <v>10.471935213627479</v>
      </c>
      <c r="G12" s="11">
        <f>'実数'!G12/U12*100000</f>
        <v>26.179838034068695</v>
      </c>
      <c r="H12" s="11">
        <f>'実数'!H12/U12*100000</f>
        <v>11.344596481429768</v>
      </c>
      <c r="I12" s="79">
        <f>'実数'!I12/U12*100000</f>
        <v>20.943870427254957</v>
      </c>
      <c r="J12" s="80">
        <f>'実数'!J12/U12*100000</f>
        <v>68.06757888857861</v>
      </c>
      <c r="K12" s="75"/>
      <c r="L12" s="76"/>
      <c r="M12" s="9" t="s">
        <v>18</v>
      </c>
      <c r="N12" s="10">
        <f>'実数'!N12/V12*100000</f>
        <v>14.982769814713079</v>
      </c>
      <c r="O12" s="11">
        <f>'実数'!O12/V12*100000</f>
        <v>6.659008806539147</v>
      </c>
      <c r="P12" s="78">
        <f>'実数'!P12/U12*100000</f>
        <v>11.344596481429768</v>
      </c>
      <c r="Q12" s="11">
        <f>'実数'!Q12/U12*100000</f>
        <v>65.44959508517174</v>
      </c>
      <c r="R12" s="81">
        <f>'実数'!R12/U12*100000</f>
        <v>38.397095783300756</v>
      </c>
      <c r="S12" s="114"/>
      <c r="T12" s="114"/>
      <c r="U12" s="166">
        <f>SUM(U13:U14)</f>
        <v>114592</v>
      </c>
      <c r="V12" s="115">
        <f>SUM(V13:V14)</f>
        <v>60069</v>
      </c>
      <c r="W12" s="104"/>
      <c r="X12" s="104"/>
    </row>
    <row r="13" spans="1:24" s="92" customFormat="1" ht="24" customHeight="1">
      <c r="A13" s="13" t="s">
        <v>47</v>
      </c>
      <c r="B13" s="116">
        <f>'実数'!B13/U13*100000</f>
        <v>339.4889625086102</v>
      </c>
      <c r="C13" s="117">
        <f>'実数'!C13/U13*100000</f>
        <v>9.840259782858267</v>
      </c>
      <c r="D13" s="118">
        <f>'実数'!D13/U13*100000</f>
        <v>42.64112572571916</v>
      </c>
      <c r="E13" s="118">
        <f>'実数'!E13/U13*100000</f>
        <v>36.080952537146985</v>
      </c>
      <c r="F13" s="118">
        <f>'実数'!F13/U13*100000</f>
        <v>13.120346377144356</v>
      </c>
      <c r="G13" s="118">
        <f>'実数'!G13/U13*100000</f>
        <v>24.60064945714567</v>
      </c>
      <c r="H13" s="118">
        <f>'実数'!H13/U13*100000</f>
        <v>9.840259782858267</v>
      </c>
      <c r="I13" s="119">
        <f>'実数'!I13/U13*100000</f>
        <v>26.240692754288713</v>
      </c>
      <c r="J13" s="120">
        <f>'実数'!J13/U13*100000</f>
        <v>82.00216485715224</v>
      </c>
      <c r="K13" s="98"/>
      <c r="L13" s="99"/>
      <c r="M13" s="13" t="s">
        <v>47</v>
      </c>
      <c r="N13" s="121">
        <f>'実数'!N13/V13*100000</f>
        <v>15.52072016141549</v>
      </c>
      <c r="O13" s="118">
        <f>'実数'!O13/V13*100000</f>
        <v>6.208288064566196</v>
      </c>
      <c r="P13" s="117">
        <f>'実数'!P13/U13*100000</f>
        <v>11.480303080001313</v>
      </c>
      <c r="Q13" s="118">
        <f>'実数'!Q13/U13*100000</f>
        <v>72.16190507429397</v>
      </c>
      <c r="R13" s="82">
        <f>'実数'!R13/U13*100000</f>
        <v>49.20129891429134</v>
      </c>
      <c r="S13" s="101"/>
      <c r="T13" s="101"/>
      <c r="U13" s="167">
        <v>60974</v>
      </c>
      <c r="V13" s="122">
        <v>32215</v>
      </c>
      <c r="W13" s="102"/>
      <c r="X13" s="102"/>
    </row>
    <row r="14" spans="1:24" s="92" customFormat="1" ht="24" customHeight="1">
      <c r="A14" s="15" t="s">
        <v>54</v>
      </c>
      <c r="B14" s="130">
        <f>'実数'!B14/U14*100000</f>
        <v>246.18598231937037</v>
      </c>
      <c r="C14" s="131">
        <f>'実数'!C14/U14*100000</f>
        <v>9.325226603006454</v>
      </c>
      <c r="D14" s="132">
        <f>'実数'!D14/U14*100000</f>
        <v>22.38054384721549</v>
      </c>
      <c r="E14" s="132">
        <f>'実数'!E14/U14*100000</f>
        <v>18.65045320601291</v>
      </c>
      <c r="F14" s="132">
        <f>'実数'!F14/U14*100000</f>
        <v>7.460181282405162</v>
      </c>
      <c r="G14" s="132">
        <f>'実数'!G14/U14*100000</f>
        <v>27.975679809019358</v>
      </c>
      <c r="H14" s="132">
        <f>'実数'!H14/U14*100000</f>
        <v>13.055317244209034</v>
      </c>
      <c r="I14" s="133">
        <f>'実数'!I14/U14*100000</f>
        <v>14.920362564810324</v>
      </c>
      <c r="J14" s="134">
        <f>'実数'!J14/U14*100000</f>
        <v>52.221268976836136</v>
      </c>
      <c r="K14" s="98"/>
      <c r="L14" s="99"/>
      <c r="M14" s="15" t="s">
        <v>54</v>
      </c>
      <c r="N14" s="135">
        <f>'実数'!N14/V14*100000</f>
        <v>14.360594528613484</v>
      </c>
      <c r="O14" s="132">
        <f>'実数'!O14/V14*100000</f>
        <v>7.180297264306742</v>
      </c>
      <c r="P14" s="117">
        <f>'実数'!P14/U14*100000</f>
        <v>11.190271923607744</v>
      </c>
      <c r="Q14" s="132">
        <f>'実数'!Q14/U14*100000</f>
        <v>57.816404938640005</v>
      </c>
      <c r="R14" s="16">
        <f>'実数'!R14/U14*100000</f>
        <v>26.110634488418068</v>
      </c>
      <c r="S14" s="101"/>
      <c r="T14" s="101"/>
      <c r="U14" s="165">
        <v>53618</v>
      </c>
      <c r="V14" s="113">
        <v>27854</v>
      </c>
      <c r="W14" s="102"/>
      <c r="X14" s="102"/>
    </row>
    <row r="15" spans="1:24" s="105" customFormat="1" ht="24" customHeight="1">
      <c r="A15" s="9" t="s">
        <v>55</v>
      </c>
      <c r="B15" s="77">
        <f>'実数'!B15/U15*100000</f>
        <v>370.2929841667828</v>
      </c>
      <c r="C15" s="78">
        <f>'実数'!C15/U15*100000</f>
        <v>9.286344430514928</v>
      </c>
      <c r="D15" s="11">
        <f>'実数'!D15/U15*100000</f>
        <v>41.78854993731718</v>
      </c>
      <c r="E15" s="11">
        <f>'実数'!E15/U15*100000</f>
        <v>33.662998560616614</v>
      </c>
      <c r="F15" s="11">
        <f>'実数'!F15/U15*100000</f>
        <v>13.929516645772392</v>
      </c>
      <c r="G15" s="11">
        <f>'実数'!G15/U15*100000</f>
        <v>41.78854993731718</v>
      </c>
      <c r="H15" s="11">
        <f>'実数'!H15/U15*100000</f>
        <v>12.768723591958025</v>
      </c>
      <c r="I15" s="79">
        <f>'実数'!I15/U15*100000</f>
        <v>39.46696382968844</v>
      </c>
      <c r="J15" s="80">
        <f>'実数'!J15/U15*100000</f>
        <v>90.54185819752055</v>
      </c>
      <c r="K15" s="75"/>
      <c r="L15" s="76"/>
      <c r="M15" s="9" t="s">
        <v>55</v>
      </c>
      <c r="N15" s="10">
        <f>'実数'!N15/V15*100000</f>
        <v>21.918769041930606</v>
      </c>
      <c r="O15" s="11">
        <f>'実数'!O15/V15*100000</f>
        <v>2.1918769041930606</v>
      </c>
      <c r="P15" s="78">
        <f>'実数'!P15/U15*100000</f>
        <v>5.8039652690718295</v>
      </c>
      <c r="Q15" s="11">
        <f>'実数'!Q15/U15*100000</f>
        <v>68.4867901750476</v>
      </c>
      <c r="R15" s="81">
        <f>'実数'!R15/U15*100000</f>
        <v>47.592515206389</v>
      </c>
      <c r="S15" s="114"/>
      <c r="T15" s="114"/>
      <c r="U15" s="166">
        <f>SUM(U16:U19)</f>
        <v>86148</v>
      </c>
      <c r="V15" s="115">
        <f>SUM(V16:V19)</f>
        <v>45623</v>
      </c>
      <c r="W15" s="104"/>
      <c r="X15" s="104"/>
    </row>
    <row r="16" spans="1:24" s="92" customFormat="1" ht="24" customHeight="1">
      <c r="A16" s="13" t="s">
        <v>19</v>
      </c>
      <c r="B16" s="116">
        <f>'実数'!B16/U16*100000</f>
        <v>325.79040282458675</v>
      </c>
      <c r="C16" s="117">
        <f>'実数'!C16/U16*100000</f>
        <v>11.234151821537473</v>
      </c>
      <c r="D16" s="118">
        <f>'実数'!D16/U16*100000</f>
        <v>33.70245546461242</v>
      </c>
      <c r="E16" s="118">
        <f>'実数'!E16/U16*100000</f>
        <v>32.097576632964206</v>
      </c>
      <c r="F16" s="118">
        <f>'実数'!F16/U16*100000</f>
        <v>11.234151821537473</v>
      </c>
      <c r="G16" s="118">
        <f>'実数'!G16/U16*100000</f>
        <v>30.492697801316</v>
      </c>
      <c r="H16" s="118">
        <f>'実数'!H16/U16*100000</f>
        <v>11.234151821537473</v>
      </c>
      <c r="I16" s="119">
        <f>'実数'!I16/U16*100000</f>
        <v>41.72684962285348</v>
      </c>
      <c r="J16" s="120">
        <f>'実数'!J16/U16*100000</f>
        <v>70.61466859252127</v>
      </c>
      <c r="K16" s="98"/>
      <c r="L16" s="99"/>
      <c r="M16" s="13" t="s">
        <v>19</v>
      </c>
      <c r="N16" s="128">
        <f>'実数'!N16/V16*100000</f>
        <v>24.232143938934996</v>
      </c>
      <c r="O16" s="117">
        <f>'実数'!O16/V16*100000</f>
        <v>0</v>
      </c>
      <c r="P16" s="117">
        <f>'実数'!P16/U16*100000</f>
        <v>6.419515326592842</v>
      </c>
      <c r="Q16" s="118">
        <f>'実数'!Q16/U16*100000</f>
        <v>64.19515326592841</v>
      </c>
      <c r="R16" s="82">
        <f>'実数'!R16/U16*100000</f>
        <v>43.331728454501686</v>
      </c>
      <c r="S16" s="101"/>
      <c r="T16" s="101"/>
      <c r="U16" s="167">
        <v>62310</v>
      </c>
      <c r="V16" s="122">
        <v>33014</v>
      </c>
      <c r="W16" s="102"/>
      <c r="X16" s="102"/>
    </row>
    <row r="17" spans="1:24" s="92" customFormat="1" ht="24" customHeight="1">
      <c r="A17" s="14" t="s">
        <v>20</v>
      </c>
      <c r="B17" s="123">
        <f>'実数'!B17/U17*100000</f>
        <v>468.3128573166282</v>
      </c>
      <c r="C17" s="124">
        <f>'実数'!C17/U17*100000</f>
        <v>6.08198515995621</v>
      </c>
      <c r="D17" s="125">
        <f>'実数'!D17/U17*100000</f>
        <v>42.57389611969347</v>
      </c>
      <c r="E17" s="125">
        <f>'実数'!E17/U17*100000</f>
        <v>42.57389611969347</v>
      </c>
      <c r="F17" s="125">
        <f>'実数'!F17/U17*100000</f>
        <v>12.16397031991242</v>
      </c>
      <c r="G17" s="125">
        <f>'実数'!G17/U17*100000</f>
        <v>85.14779223938694</v>
      </c>
      <c r="H17" s="125">
        <f>'実数'!H17/U17*100000</f>
        <v>12.16397031991242</v>
      </c>
      <c r="I17" s="126">
        <f>'実数'!I17/U17*100000</f>
        <v>42.57389611969347</v>
      </c>
      <c r="J17" s="127">
        <f>'実数'!J17/U17*100000</f>
        <v>121.6397031991242</v>
      </c>
      <c r="K17" s="98"/>
      <c r="L17" s="99"/>
      <c r="M17" s="14" t="s">
        <v>20</v>
      </c>
      <c r="N17" s="128">
        <f>'実数'!N17/V17*100000</f>
        <v>11.370096645821489</v>
      </c>
      <c r="O17" s="125">
        <f>'実数'!O17/V17*100000</f>
        <v>11.370096645821489</v>
      </c>
      <c r="P17" s="117">
        <f>'実数'!P17/U17*100000</f>
        <v>6.08198515995621</v>
      </c>
      <c r="Q17" s="125">
        <f>'実数'!Q17/U17*100000</f>
        <v>85.14779223938694</v>
      </c>
      <c r="R17" s="83">
        <f>'実数'!R17/U17*100000</f>
        <v>54.73786643960588</v>
      </c>
      <c r="S17" s="101"/>
      <c r="T17" s="101"/>
      <c r="U17" s="168">
        <v>16442</v>
      </c>
      <c r="V17" s="129">
        <v>8795</v>
      </c>
      <c r="W17" s="102"/>
      <c r="X17" s="102"/>
    </row>
    <row r="18" spans="1:24" s="92" customFormat="1" ht="24" customHeight="1">
      <c r="A18" s="14" t="s">
        <v>21</v>
      </c>
      <c r="B18" s="123">
        <f>'実数'!B18/U18*100000</f>
        <v>616.4058795637743</v>
      </c>
      <c r="C18" s="124">
        <f>'実数'!C18/U18*100000</f>
        <v>0</v>
      </c>
      <c r="D18" s="125">
        <f>'実数'!D18/U18*100000</f>
        <v>142.2475106685633</v>
      </c>
      <c r="E18" s="125">
        <f>'実数'!E18/U18*100000</f>
        <v>47.4158368895211</v>
      </c>
      <c r="F18" s="125">
        <f>'実数'!F18/U18*100000</f>
        <v>47.4158368895211</v>
      </c>
      <c r="G18" s="125">
        <f>'実数'!G18/U18*100000</f>
        <v>47.4158368895211</v>
      </c>
      <c r="H18" s="125">
        <f>'実数'!H18/U18*100000</f>
        <v>23.70791844476055</v>
      </c>
      <c r="I18" s="126">
        <f>'実数'!I18/U18*100000</f>
        <v>23.70791844476055</v>
      </c>
      <c r="J18" s="127">
        <f>'実数'!J18/U18*100000</f>
        <v>237.0791844476055</v>
      </c>
      <c r="K18" s="98"/>
      <c r="L18" s="99"/>
      <c r="M18" s="14" t="s">
        <v>21</v>
      </c>
      <c r="N18" s="128">
        <f>'実数'!N18/V18*100000</f>
        <v>0</v>
      </c>
      <c r="O18" s="125">
        <f>'実数'!O18/V18*100000</f>
        <v>0</v>
      </c>
      <c r="P18" s="117">
        <f>'実数'!P18/U18*100000</f>
        <v>0</v>
      </c>
      <c r="Q18" s="125">
        <f>'実数'!Q18/U18*100000</f>
        <v>47.4158368895211</v>
      </c>
      <c r="R18" s="83">
        <f>'実数'!R18/U18*100000</f>
        <v>94.8316737790422</v>
      </c>
      <c r="S18" s="101"/>
      <c r="T18" s="101"/>
      <c r="U18" s="168">
        <v>4218</v>
      </c>
      <c r="V18" s="129">
        <v>2289</v>
      </c>
      <c r="W18" s="102"/>
      <c r="X18" s="102"/>
    </row>
    <row r="19" spans="1:24" s="92" customFormat="1" ht="24" customHeight="1">
      <c r="A19" s="14" t="s">
        <v>22</v>
      </c>
      <c r="B19" s="123">
        <f>'実数'!B19/U19*100000</f>
        <v>409.06230333543107</v>
      </c>
      <c r="C19" s="124">
        <f>'実数'!C19/U19*100000</f>
        <v>0</v>
      </c>
      <c r="D19" s="125">
        <f>'実数'!D19/U19*100000</f>
        <v>62.93266205160479</v>
      </c>
      <c r="E19" s="125">
        <f>'実数'!E19/U19*100000</f>
        <v>0</v>
      </c>
      <c r="F19" s="125">
        <f>'実数'!F19/U19*100000</f>
        <v>31.466331025802393</v>
      </c>
      <c r="G19" s="125">
        <f>'実数'!G19/U19*100000</f>
        <v>31.466331025802393</v>
      </c>
      <c r="H19" s="125">
        <f>'実数'!H19/U19*100000</f>
        <v>31.466331025802393</v>
      </c>
      <c r="I19" s="126">
        <f>'実数'!I19/U19*100000</f>
        <v>0</v>
      </c>
      <c r="J19" s="127">
        <f>'実数'!J19/U19*100000</f>
        <v>125.86532410320957</v>
      </c>
      <c r="K19" s="98"/>
      <c r="L19" s="99"/>
      <c r="M19" s="14" t="s">
        <v>22</v>
      </c>
      <c r="N19" s="128">
        <f>'実数'!N19/V19*100000</f>
        <v>65.57377049180327</v>
      </c>
      <c r="O19" s="125">
        <f>'実数'!O19/V19*100000</f>
        <v>0</v>
      </c>
      <c r="P19" s="124">
        <f>'実数'!P19/U19*100000</f>
        <v>0</v>
      </c>
      <c r="Q19" s="125">
        <f>'実数'!Q19/U19*100000</f>
        <v>94.39899307740717</v>
      </c>
      <c r="R19" s="83">
        <f>'実数'!R19/U19*100000</f>
        <v>31.466331025802393</v>
      </c>
      <c r="S19" s="101"/>
      <c r="T19" s="101"/>
      <c r="U19" s="168">
        <v>3178</v>
      </c>
      <c r="V19" s="129">
        <v>1525</v>
      </c>
      <c r="W19" s="102"/>
      <c r="X19" s="102"/>
    </row>
    <row r="20" spans="1:24" s="105" customFormat="1" ht="24" customHeight="1">
      <c r="A20" s="9" t="s">
        <v>23</v>
      </c>
      <c r="B20" s="77">
        <f>'実数'!B20/U20*100000</f>
        <v>350.40580593335363</v>
      </c>
      <c r="C20" s="78">
        <f>'実数'!C20/U20*100000</f>
        <v>15.235035040580593</v>
      </c>
      <c r="D20" s="11">
        <f>'実数'!D20/U20*100000</f>
        <v>27.700063710146534</v>
      </c>
      <c r="E20" s="11">
        <f>'実数'!E20/U20*100000</f>
        <v>34.625079637683164</v>
      </c>
      <c r="F20" s="11">
        <f>'実数'!F20/U20*100000</f>
        <v>12.465028669565939</v>
      </c>
      <c r="G20" s="11">
        <f>'実数'!G20/U20*100000</f>
        <v>23.545054153624555</v>
      </c>
      <c r="H20" s="11">
        <f>'実数'!H20/U20*100000</f>
        <v>13.850031855073267</v>
      </c>
      <c r="I20" s="79">
        <f>'実数'!I20/U20*100000</f>
        <v>37.395086008697824</v>
      </c>
      <c r="J20" s="80">
        <f>'実数'!J20/U20*100000</f>
        <v>91.41021024348356</v>
      </c>
      <c r="K20" s="75"/>
      <c r="L20" s="76"/>
      <c r="M20" s="9" t="s">
        <v>23</v>
      </c>
      <c r="N20" s="10">
        <f>'実数'!N20/V20*100000</f>
        <v>15.680945038287641</v>
      </c>
      <c r="O20" s="11">
        <f>'実数'!O20/V20*100000</f>
        <v>5.226981679429214</v>
      </c>
      <c r="P20" s="78">
        <f>'実数'!P20/U20*100000</f>
        <v>5.540012742029306</v>
      </c>
      <c r="Q20" s="11">
        <f>'実数'!Q20/U20*100000</f>
        <v>77.56017838841029</v>
      </c>
      <c r="R20" s="81">
        <f>'実数'!R20/U20*100000</f>
        <v>47.09010830724911</v>
      </c>
      <c r="S20" s="114"/>
      <c r="T20" s="114"/>
      <c r="U20" s="166">
        <f>SUM(U21:U24)</f>
        <v>72202</v>
      </c>
      <c r="V20" s="115">
        <f>SUM(V21:V24)</f>
        <v>38263</v>
      </c>
      <c r="W20" s="104"/>
      <c r="X20" s="104"/>
    </row>
    <row r="21" spans="1:24" s="92" customFormat="1" ht="24" customHeight="1">
      <c r="A21" s="13" t="s">
        <v>24</v>
      </c>
      <c r="B21" s="116">
        <f>'実数'!B21/U21*100000</f>
        <v>353.40838707326844</v>
      </c>
      <c r="C21" s="117">
        <f>'実数'!C21/U21*100000</f>
        <v>14.573541734980145</v>
      </c>
      <c r="D21" s="118">
        <f>'実数'!D21/U21*100000</f>
        <v>25.50369803621525</v>
      </c>
      <c r="E21" s="118">
        <f>'実数'!E21/U21*100000</f>
        <v>29.14708346996029</v>
      </c>
      <c r="F21" s="118">
        <f>'実数'!F21/U21*100000</f>
        <v>7.286770867490072</v>
      </c>
      <c r="G21" s="118">
        <f>'実数'!G21/U21*100000</f>
        <v>25.50369803621525</v>
      </c>
      <c r="H21" s="118">
        <f>'実数'!H21/U21*100000</f>
        <v>25.50369803621525</v>
      </c>
      <c r="I21" s="119">
        <f>'実数'!I21/U21*100000</f>
        <v>40.077239771195394</v>
      </c>
      <c r="J21" s="120">
        <f>'実数'!J21/U21*100000</f>
        <v>80.15447954239079</v>
      </c>
      <c r="K21" s="98"/>
      <c r="L21" s="99"/>
      <c r="M21" s="13" t="s">
        <v>24</v>
      </c>
      <c r="N21" s="121">
        <f>'実数'!N21/V21*100000</f>
        <v>13.832215229268968</v>
      </c>
      <c r="O21" s="118">
        <f>'実数'!O21/V21*100000</f>
        <v>0</v>
      </c>
      <c r="P21" s="117">
        <f>'実数'!P21/U21*100000</f>
        <v>7.286770867490072</v>
      </c>
      <c r="Q21" s="118">
        <f>'実数'!Q21/U21*100000</f>
        <v>91.08463584362589</v>
      </c>
      <c r="R21" s="82">
        <f>'実数'!R21/U21*100000</f>
        <v>36.433854337450356</v>
      </c>
      <c r="S21" s="101"/>
      <c r="T21" s="101"/>
      <c r="U21" s="167">
        <v>27447</v>
      </c>
      <c r="V21" s="122">
        <v>14459</v>
      </c>
      <c r="W21" s="102"/>
      <c r="X21" s="102"/>
    </row>
    <row r="22" spans="1:24" s="92" customFormat="1" ht="24" customHeight="1">
      <c r="A22" s="14" t="s">
        <v>25</v>
      </c>
      <c r="B22" s="123">
        <f>'実数'!B22/U22*100000</f>
        <v>416.9503063308373</v>
      </c>
      <c r="C22" s="124">
        <f>'実数'!C22/U22*100000</f>
        <v>25.527569775357385</v>
      </c>
      <c r="D22" s="125">
        <f>'実数'!D22/U22*100000</f>
        <v>51.05513955071477</v>
      </c>
      <c r="E22" s="125">
        <f>'実数'!E22/U22*100000</f>
        <v>34.036759700476516</v>
      </c>
      <c r="F22" s="125">
        <f>'実数'!F22/U22*100000</f>
        <v>17.018379850238258</v>
      </c>
      <c r="G22" s="125">
        <f>'実数'!G22/U22*100000</f>
        <v>17.018379850238258</v>
      </c>
      <c r="H22" s="125">
        <f>'実数'!H22/U22*100000</f>
        <v>8.509189925119129</v>
      </c>
      <c r="I22" s="126">
        <f>'実数'!I22/U22*100000</f>
        <v>85.09189925119128</v>
      </c>
      <c r="J22" s="127">
        <f>'実数'!J22/U22*100000</f>
        <v>102.11027910142954</v>
      </c>
      <c r="K22" s="98"/>
      <c r="L22" s="99"/>
      <c r="M22" s="14" t="s">
        <v>25</v>
      </c>
      <c r="N22" s="128">
        <f>'実数'!N22/V22*100000</f>
        <v>15.89319771137953</v>
      </c>
      <c r="O22" s="118">
        <f>'実数'!O22/V22*100000</f>
        <v>0</v>
      </c>
      <c r="P22" s="117">
        <f>'実数'!P22/U22*100000</f>
        <v>8.509189925119129</v>
      </c>
      <c r="Q22" s="125">
        <f>'実数'!Q22/U22*100000</f>
        <v>59.5643294758339</v>
      </c>
      <c r="R22" s="83">
        <f>'実数'!R22/U22*100000</f>
        <v>51.05513955071477</v>
      </c>
      <c r="S22" s="101"/>
      <c r="T22" s="101"/>
      <c r="U22" s="168">
        <v>11752</v>
      </c>
      <c r="V22" s="129">
        <v>6292</v>
      </c>
      <c r="W22" s="102"/>
      <c r="X22" s="102"/>
    </row>
    <row r="23" spans="1:24" s="92" customFormat="1" ht="24" customHeight="1">
      <c r="A23" s="14" t="s">
        <v>26</v>
      </c>
      <c r="B23" s="123">
        <f>'実数'!B23/U23*100000</f>
        <v>286.0821055642969</v>
      </c>
      <c r="C23" s="124">
        <f>'実数'!C23/U23*100000</f>
        <v>0</v>
      </c>
      <c r="D23" s="125">
        <f>'実数'!D23/U23*100000</f>
        <v>28.608210556429693</v>
      </c>
      <c r="E23" s="125">
        <f>'実数'!E23/U23*100000</f>
        <v>42.912315834644545</v>
      </c>
      <c r="F23" s="125">
        <f>'実数'!F23/U23*100000</f>
        <v>14.304105278214847</v>
      </c>
      <c r="G23" s="125">
        <f>'実数'!G23/U23*100000</f>
        <v>14.304105278214847</v>
      </c>
      <c r="H23" s="125">
        <f>'実数'!H23/U23*100000</f>
        <v>0</v>
      </c>
      <c r="I23" s="126">
        <f>'実数'!I23/U23*100000</f>
        <v>42.912315834644545</v>
      </c>
      <c r="J23" s="127">
        <f>'実数'!J23/U23*100000</f>
        <v>85.82463166928909</v>
      </c>
      <c r="K23" s="98"/>
      <c r="L23" s="99"/>
      <c r="M23" s="14" t="s">
        <v>26</v>
      </c>
      <c r="N23" s="128">
        <f>'実数'!N23/V23*100000</f>
        <v>0</v>
      </c>
      <c r="O23" s="118">
        <f>'実数'!O23/V23*100000</f>
        <v>0</v>
      </c>
      <c r="P23" s="117">
        <f>'実数'!P23/U23*100000</f>
        <v>0</v>
      </c>
      <c r="Q23" s="125">
        <f>'実数'!Q23/U23*100000</f>
        <v>57.216421112859386</v>
      </c>
      <c r="R23" s="83">
        <f>'実数'!R23/U23*100000</f>
        <v>57.216421112859386</v>
      </c>
      <c r="S23" s="101"/>
      <c r="T23" s="101"/>
      <c r="U23" s="168">
        <v>6991</v>
      </c>
      <c r="V23" s="129">
        <v>3730</v>
      </c>
      <c r="W23" s="102"/>
      <c r="X23" s="102"/>
    </row>
    <row r="24" spans="1:24" s="92" customFormat="1" ht="24" customHeight="1">
      <c r="A24" s="14" t="s">
        <v>53</v>
      </c>
      <c r="B24" s="123">
        <f>'実数'!B24/U24*100000</f>
        <v>334.46101799169617</v>
      </c>
      <c r="C24" s="124">
        <f>'実数'!C24/U24*100000</f>
        <v>15.377518068583731</v>
      </c>
      <c r="D24" s="125">
        <f>'実数'!D24/U24*100000</f>
        <v>19.221897585729664</v>
      </c>
      <c r="E24" s="125">
        <f>'実数'!E24/U24*100000</f>
        <v>38.44379517145933</v>
      </c>
      <c r="F24" s="125">
        <f>'実数'!F24/U24*100000</f>
        <v>15.377518068583731</v>
      </c>
      <c r="G24" s="125">
        <f>'実数'!G24/U24*100000</f>
        <v>26.910656620021527</v>
      </c>
      <c r="H24" s="125">
        <f>'実数'!H24/U24*100000</f>
        <v>7.6887590342918655</v>
      </c>
      <c r="I24" s="126">
        <f>'実数'!I24/U24*100000</f>
        <v>11.533138551437798</v>
      </c>
      <c r="J24" s="127">
        <f>'実数'!J24/U24*100000</f>
        <v>99.95386744579426</v>
      </c>
      <c r="K24" s="98"/>
      <c r="L24" s="99"/>
      <c r="M24" s="14" t="s">
        <v>53</v>
      </c>
      <c r="N24" s="128">
        <f>'実数'!N24/V24*100000</f>
        <v>21.767522855899</v>
      </c>
      <c r="O24" s="118">
        <f>'実数'!O24/V24*100000</f>
        <v>14.511681903932667</v>
      </c>
      <c r="P24" s="124">
        <f>'実数'!P24/U24*100000</f>
        <v>3.8443795171459327</v>
      </c>
      <c r="Q24" s="125">
        <f>'実数'!Q24/U24*100000</f>
        <v>76.88759034291866</v>
      </c>
      <c r="R24" s="83">
        <f>'実数'!R24/U24*100000</f>
        <v>53.821313240043054</v>
      </c>
      <c r="S24" s="101"/>
      <c r="T24" s="101"/>
      <c r="U24" s="168">
        <v>26012</v>
      </c>
      <c r="V24" s="129">
        <v>13782</v>
      </c>
      <c r="W24" s="102"/>
      <c r="X24" s="102"/>
    </row>
    <row r="25" spans="1:24" s="105" customFormat="1" ht="24" customHeight="1">
      <c r="A25" s="9" t="s">
        <v>27</v>
      </c>
      <c r="B25" s="77">
        <f>'実数'!B25/U25*100000</f>
        <v>356.2447611064543</v>
      </c>
      <c r="C25" s="78">
        <f>'実数'!C25/U25*100000</f>
        <v>8.059836224127926</v>
      </c>
      <c r="D25" s="11">
        <f>'実数'!D25/U25*100000</f>
        <v>54.80688632406989</v>
      </c>
      <c r="E25" s="11">
        <f>'実数'!E25/U25*100000</f>
        <v>32.2393448965117</v>
      </c>
      <c r="F25" s="11">
        <f>'実数'!F25/U25*100000</f>
        <v>17.731639693081437</v>
      </c>
      <c r="G25" s="11">
        <f>'実数'!G25/U25*100000</f>
        <v>27.403443162034947</v>
      </c>
      <c r="H25" s="11">
        <f>'実数'!H25/U25*100000</f>
        <v>11.283770713779095</v>
      </c>
      <c r="I25" s="79">
        <f>'実数'!I25/U25*100000</f>
        <v>37.07524663098846</v>
      </c>
      <c r="J25" s="80">
        <f>'実数'!J25/U25*100000</f>
        <v>64.4786897930234</v>
      </c>
      <c r="K25" s="75"/>
      <c r="L25" s="76"/>
      <c r="M25" s="9" t="s">
        <v>27</v>
      </c>
      <c r="N25" s="10">
        <f>'実数'!N25/V25*100000</f>
        <v>21.648368640791713</v>
      </c>
      <c r="O25" s="11">
        <f>'実数'!O25/V25*100000</f>
        <v>3.0926240915416736</v>
      </c>
      <c r="P25" s="78">
        <f>'実数'!P25/U25*100000</f>
        <v>16.11967244825585</v>
      </c>
      <c r="Q25" s="11">
        <f>'実数'!Q25/U25*100000</f>
        <v>74.15049326197692</v>
      </c>
      <c r="R25" s="81">
        <f>'実数'!R25/U25*100000</f>
        <v>49.970984589593144</v>
      </c>
      <c r="S25" s="114"/>
      <c r="T25" s="114"/>
      <c r="U25" s="166">
        <f>SUM(U26:U31)</f>
        <v>62036</v>
      </c>
      <c r="V25" s="115">
        <f>SUM(V26:V31)</f>
        <v>32335</v>
      </c>
      <c r="W25" s="104"/>
      <c r="X25" s="104"/>
    </row>
    <row r="26" spans="1:24" s="92" customFormat="1" ht="24" customHeight="1">
      <c r="A26" s="13" t="s">
        <v>28</v>
      </c>
      <c r="B26" s="116">
        <f>'実数'!B26/U26*100000</f>
        <v>369.4785785453338</v>
      </c>
      <c r="C26" s="117">
        <f>'実数'!C26/U26*100000</f>
        <v>16.605778811026237</v>
      </c>
      <c r="D26" s="118">
        <f>'実数'!D26/U26*100000</f>
        <v>62.271670541348385</v>
      </c>
      <c r="E26" s="118">
        <f>'実数'!E26/U26*100000</f>
        <v>29.060112919295914</v>
      </c>
      <c r="F26" s="118">
        <f>'実数'!F26/U26*100000</f>
        <v>16.605778811026237</v>
      </c>
      <c r="G26" s="118">
        <f>'実数'!G26/U26*100000</f>
        <v>37.36300232480903</v>
      </c>
      <c r="H26" s="118">
        <f>'実数'!H26/U26*100000</f>
        <v>12.454334108269677</v>
      </c>
      <c r="I26" s="119">
        <f>'実数'!I26/U26*100000</f>
        <v>24.908668216539354</v>
      </c>
      <c r="J26" s="120">
        <f>'実数'!J26/U26*100000</f>
        <v>49.81733643307871</v>
      </c>
      <c r="K26" s="98"/>
      <c r="L26" s="99"/>
      <c r="M26" s="13" t="s">
        <v>28</v>
      </c>
      <c r="N26" s="121">
        <f>'実数'!N26/V26*100000</f>
        <v>8.064516129032258</v>
      </c>
      <c r="O26" s="125">
        <f>'実数'!O26/V26*100000</f>
        <v>8.064516129032258</v>
      </c>
      <c r="P26" s="117">
        <f>'実数'!P26/U26*100000</f>
        <v>8.302889405513119</v>
      </c>
      <c r="Q26" s="118">
        <f>'実数'!Q26/U26*100000</f>
        <v>103.78611756891398</v>
      </c>
      <c r="R26" s="82">
        <f>'実数'!R26/U26*100000</f>
        <v>45.66589173032215</v>
      </c>
      <c r="S26" s="101"/>
      <c r="T26" s="101"/>
      <c r="U26" s="167">
        <v>24088</v>
      </c>
      <c r="V26" s="122">
        <v>12400</v>
      </c>
      <c r="W26" s="102"/>
      <c r="X26" s="102"/>
    </row>
    <row r="27" spans="1:24" s="92" customFormat="1" ht="24" customHeight="1">
      <c r="A27" s="14" t="s">
        <v>29</v>
      </c>
      <c r="B27" s="123">
        <f>'実数'!B27/U27*100000</f>
        <v>341.5767181308922</v>
      </c>
      <c r="C27" s="124">
        <f>'実数'!C27/U27*100000</f>
        <v>0</v>
      </c>
      <c r="D27" s="125">
        <f>'実数'!D27/U27*100000</f>
        <v>40.98920617570706</v>
      </c>
      <c r="E27" s="125">
        <f>'実数'!E27/U27*100000</f>
        <v>27.326137450471375</v>
      </c>
      <c r="F27" s="125">
        <f>'実数'!F27/U27*100000</f>
        <v>54.65227490094275</v>
      </c>
      <c r="G27" s="125">
        <f>'実数'!G27/U27*100000</f>
        <v>13.663068725235687</v>
      </c>
      <c r="H27" s="125">
        <f>'実数'!H27/U27*100000</f>
        <v>0</v>
      </c>
      <c r="I27" s="126">
        <f>'実数'!I27/U27*100000</f>
        <v>54.65227490094275</v>
      </c>
      <c r="J27" s="127">
        <f>'実数'!J27/U27*100000</f>
        <v>81.97841235141412</v>
      </c>
      <c r="K27" s="98"/>
      <c r="L27" s="99"/>
      <c r="M27" s="14" t="s">
        <v>29</v>
      </c>
      <c r="N27" s="121">
        <f>'実数'!N27/V27*100000</f>
        <v>0</v>
      </c>
      <c r="O27" s="125">
        <f>'実数'!O27/V27*100000</f>
        <v>0</v>
      </c>
      <c r="P27" s="124">
        <f>'実数'!P27/U27*100000</f>
        <v>0</v>
      </c>
      <c r="Q27" s="125">
        <f>'実数'!Q27/U27*100000</f>
        <v>68.31534362617845</v>
      </c>
      <c r="R27" s="83">
        <f>'実数'!R27/U27*100000</f>
        <v>81.97841235141412</v>
      </c>
      <c r="S27" s="101"/>
      <c r="T27" s="101"/>
      <c r="U27" s="168">
        <v>7319</v>
      </c>
      <c r="V27" s="129">
        <v>3930</v>
      </c>
      <c r="W27" s="102"/>
      <c r="X27" s="102"/>
    </row>
    <row r="28" spans="1:24" s="92" customFormat="1" ht="24" customHeight="1">
      <c r="A28" s="14" t="s">
        <v>30</v>
      </c>
      <c r="B28" s="123">
        <f>'実数'!B28/U28*100000</f>
        <v>352.0667622897379</v>
      </c>
      <c r="C28" s="124">
        <f>'実数'!C28/U28*100000</f>
        <v>13.039509714434736</v>
      </c>
      <c r="D28" s="125">
        <f>'実数'!D28/U28*100000</f>
        <v>13.039509714434736</v>
      </c>
      <c r="E28" s="125">
        <f>'実数'!E28/U28*100000</f>
        <v>39.118529143304215</v>
      </c>
      <c r="F28" s="125">
        <f>'実数'!F28/U28*100000</f>
        <v>13.039509714434736</v>
      </c>
      <c r="G28" s="125">
        <f>'実数'!G28/U28*100000</f>
        <v>39.118529143304215</v>
      </c>
      <c r="H28" s="125">
        <f>'実数'!H28/U28*100000</f>
        <v>13.039509714434736</v>
      </c>
      <c r="I28" s="126">
        <f>'実数'!I28/U28*100000</f>
        <v>39.118529143304215</v>
      </c>
      <c r="J28" s="127">
        <f>'実数'!J28/U28*100000</f>
        <v>117.35558742991263</v>
      </c>
      <c r="K28" s="98"/>
      <c r="L28" s="99"/>
      <c r="M28" s="14" t="s">
        <v>30</v>
      </c>
      <c r="N28" s="128">
        <f>'実数'!N28/V28*100000</f>
        <v>0</v>
      </c>
      <c r="O28" s="125">
        <f>'実数'!O28/V28*100000</f>
        <v>0</v>
      </c>
      <c r="P28" s="124">
        <f>'実数'!P28/U28*100000</f>
        <v>26.079019428869472</v>
      </c>
      <c r="Q28" s="125">
        <f>'実数'!Q28/U28*100000</f>
        <v>39.118529143304215</v>
      </c>
      <c r="R28" s="83">
        <f>'実数'!R28/U28*100000</f>
        <v>52.158038857738944</v>
      </c>
      <c r="S28" s="101"/>
      <c r="T28" s="101"/>
      <c r="U28" s="168">
        <v>7669</v>
      </c>
      <c r="V28" s="129">
        <v>3999</v>
      </c>
      <c r="W28" s="102"/>
      <c r="X28" s="102"/>
    </row>
    <row r="29" spans="1:24" s="92" customFormat="1" ht="24" customHeight="1">
      <c r="A29" s="14" t="s">
        <v>31</v>
      </c>
      <c r="B29" s="123">
        <f>'実数'!B29/U29*100000</f>
        <v>358.1661891117479</v>
      </c>
      <c r="C29" s="124">
        <f>'実数'!C29/U29*100000</f>
        <v>0</v>
      </c>
      <c r="D29" s="125">
        <f>'実数'!D29/U29*100000</f>
        <v>89.54154727793697</v>
      </c>
      <c r="E29" s="125">
        <f>'実数'!E29/U29*100000</f>
        <v>35.816618911174785</v>
      </c>
      <c r="F29" s="125">
        <f>'実数'!F29/U29*100000</f>
        <v>0</v>
      </c>
      <c r="G29" s="125">
        <f>'実数'!G29/U29*100000</f>
        <v>53.72492836676218</v>
      </c>
      <c r="H29" s="125">
        <f>'実数'!H29/U29*100000</f>
        <v>0</v>
      </c>
      <c r="I29" s="126">
        <f>'実数'!I29/U29*100000</f>
        <v>35.816618911174785</v>
      </c>
      <c r="J29" s="127">
        <f>'実数'!J29/U29*100000</f>
        <v>53.72492836676218</v>
      </c>
      <c r="K29" s="98"/>
      <c r="L29" s="99"/>
      <c r="M29" s="14" t="s">
        <v>31</v>
      </c>
      <c r="N29" s="128">
        <f>'実数'!N29/V29*100000</f>
        <v>35.33568904593639</v>
      </c>
      <c r="O29" s="125">
        <f>'実数'!O29/V29*100000</f>
        <v>0</v>
      </c>
      <c r="P29" s="124">
        <f>'実数'!P29/U29*100000</f>
        <v>35.816618911174785</v>
      </c>
      <c r="Q29" s="125">
        <f>'実数'!Q29/U29*100000</f>
        <v>35.816618911174785</v>
      </c>
      <c r="R29" s="83">
        <f>'実数'!R29/U29*100000</f>
        <v>35.816618911174785</v>
      </c>
      <c r="S29" s="101"/>
      <c r="T29" s="101"/>
      <c r="U29" s="168">
        <v>5584</v>
      </c>
      <c r="V29" s="129">
        <v>2830</v>
      </c>
      <c r="W29" s="102"/>
      <c r="X29" s="102"/>
    </row>
    <row r="30" spans="1:24" s="92" customFormat="1" ht="24" customHeight="1">
      <c r="A30" s="15" t="s">
        <v>32</v>
      </c>
      <c r="B30" s="130">
        <f>'実数'!B30/U30*100000</f>
        <v>396.11551239458214</v>
      </c>
      <c r="C30" s="124">
        <f>'実数'!C30/U30*100000</f>
        <v>0</v>
      </c>
      <c r="D30" s="132">
        <f>'実数'!D30/U30*100000</f>
        <v>63.8895987733197</v>
      </c>
      <c r="E30" s="132">
        <f>'実数'!E30/U30*100000</f>
        <v>38.33375926399182</v>
      </c>
      <c r="F30" s="132">
        <f>'実数'!F30/U30*100000</f>
        <v>12.777919754663941</v>
      </c>
      <c r="G30" s="125">
        <f>'実数'!G30/U30*100000</f>
        <v>12.777919754663941</v>
      </c>
      <c r="H30" s="132">
        <f>'実数'!H30/U30*100000</f>
        <v>25.555839509327882</v>
      </c>
      <c r="I30" s="133">
        <f>'実数'!I30/U30*100000</f>
        <v>38.33375926399182</v>
      </c>
      <c r="J30" s="134">
        <f>'実数'!J30/U30*100000</f>
        <v>76.66751852798365</v>
      </c>
      <c r="K30" s="98"/>
      <c r="L30" s="99"/>
      <c r="M30" s="15" t="s">
        <v>32</v>
      </c>
      <c r="N30" s="135">
        <f>'実数'!N30/V30*100000</f>
        <v>47.89272030651341</v>
      </c>
      <c r="O30" s="125">
        <f>'実数'!O30/V30*100000</f>
        <v>0</v>
      </c>
      <c r="P30" s="124">
        <f>'実数'!P30/U30*100000</f>
        <v>38.33375926399182</v>
      </c>
      <c r="Q30" s="132">
        <f>'実数'!Q30/U30*100000</f>
        <v>63.8895987733197</v>
      </c>
      <c r="R30" s="16">
        <f>'実数'!R30/U30*100000</f>
        <v>51.111679018655764</v>
      </c>
      <c r="S30" s="101"/>
      <c r="T30" s="101"/>
      <c r="U30" s="169">
        <v>7826</v>
      </c>
      <c r="V30" s="159">
        <v>4176</v>
      </c>
      <c r="W30" s="102"/>
      <c r="X30" s="102"/>
    </row>
    <row r="31" spans="1:24" s="92" customFormat="1" ht="24" customHeight="1">
      <c r="A31" s="14" t="s">
        <v>48</v>
      </c>
      <c r="B31" s="123">
        <f>'実数'!B31/U31*100000</f>
        <v>303.66492146596863</v>
      </c>
      <c r="C31" s="124">
        <f>'実数'!C31/U31*100000</f>
        <v>0</v>
      </c>
      <c r="D31" s="125">
        <f>'実数'!D31/U31*100000</f>
        <v>52.356020942408385</v>
      </c>
      <c r="E31" s="125">
        <f>'実数'!E31/U31*100000</f>
        <v>31.413612565445025</v>
      </c>
      <c r="F31" s="125">
        <f>'実数'!F31/U31*100000</f>
        <v>10.471204188481675</v>
      </c>
      <c r="G31" s="125">
        <f>'実数'!G31/U31*100000</f>
        <v>0</v>
      </c>
      <c r="H31" s="125">
        <f>'実数'!H31/U31*100000</f>
        <v>10.471204188481675</v>
      </c>
      <c r="I31" s="126">
        <f>'実数'!I31/U31*100000</f>
        <v>52.356020942408385</v>
      </c>
      <c r="J31" s="127">
        <f>'実数'!J31/U31*100000</f>
        <v>41.8848167539267</v>
      </c>
      <c r="K31" s="98"/>
      <c r="L31" s="99"/>
      <c r="M31" s="14" t="s">
        <v>48</v>
      </c>
      <c r="N31" s="128">
        <f>'実数'!N31/V31*100000</f>
        <v>59.99999999999999</v>
      </c>
      <c r="O31" s="125">
        <f>'実数'!O31/V31*100000</f>
        <v>0</v>
      </c>
      <c r="P31" s="124">
        <f>'実数'!P31/U31*100000</f>
        <v>10.471204188481675</v>
      </c>
      <c r="Q31" s="125">
        <f>'実数'!Q31/U31*100000</f>
        <v>62.82722513089005</v>
      </c>
      <c r="R31" s="83">
        <f>'実数'!R31/U31*100000</f>
        <v>41.8848167539267</v>
      </c>
      <c r="S31" s="101"/>
      <c r="T31" s="101"/>
      <c r="U31" s="170">
        <v>9550</v>
      </c>
      <c r="V31" s="160">
        <v>5000</v>
      </c>
      <c r="W31" s="102"/>
      <c r="X31" s="102"/>
    </row>
    <row r="32" spans="1:24" s="105" customFormat="1" ht="24" customHeight="1">
      <c r="A32" s="9" t="s">
        <v>33</v>
      </c>
      <c r="B32" s="77">
        <f>'実数'!B32/U32*100000</f>
        <v>357.58283602387087</v>
      </c>
      <c r="C32" s="78">
        <f>'実数'!C32/U32*100000</f>
        <v>7.199654416588003</v>
      </c>
      <c r="D32" s="11">
        <f>'実数'!D32/U32*100000</f>
        <v>49.59761931427291</v>
      </c>
      <c r="E32" s="11">
        <f>'実数'!E32/U32*100000</f>
        <v>31.19850247188135</v>
      </c>
      <c r="F32" s="11">
        <f>'実数'!F32/U32*100000</f>
        <v>14.399308833176006</v>
      </c>
      <c r="G32" s="11">
        <f>'実数'!G32/U32*100000</f>
        <v>27.998656064508904</v>
      </c>
      <c r="H32" s="11">
        <f>'実数'!H32/U32*100000</f>
        <v>17.599155240548455</v>
      </c>
      <c r="I32" s="79">
        <f>'実数'!I32/U32*100000</f>
        <v>35.99827208294002</v>
      </c>
      <c r="J32" s="80">
        <f>'実数'!J32/U32*100000</f>
        <v>71.99654416588004</v>
      </c>
      <c r="K32" s="75"/>
      <c r="L32" s="76"/>
      <c r="M32" s="9" t="s">
        <v>33</v>
      </c>
      <c r="N32" s="10">
        <f>'実数'!N32/V32*100000</f>
        <v>16.55703899935277</v>
      </c>
      <c r="O32" s="11">
        <f>'実数'!O32/V32*100000</f>
        <v>12.041482908620196</v>
      </c>
      <c r="P32" s="78">
        <f>'実数'!P32/U32*100000</f>
        <v>7.999616018431115</v>
      </c>
      <c r="Q32" s="11">
        <f>'実数'!Q32/U32*100000</f>
        <v>78.39623698062493</v>
      </c>
      <c r="R32" s="81">
        <f>'実数'!R32/U32*100000</f>
        <v>45.597811305057355</v>
      </c>
      <c r="S32" s="114"/>
      <c r="T32" s="114"/>
      <c r="U32" s="166">
        <f>SUM(U33:U37)</f>
        <v>125006</v>
      </c>
      <c r="V32" s="115">
        <f>SUM(V33:V37)</f>
        <v>66437</v>
      </c>
      <c r="W32" s="104"/>
      <c r="X32" s="104"/>
    </row>
    <row r="33" spans="1:24" s="92" customFormat="1" ht="24" customHeight="1">
      <c r="A33" s="13" t="s">
        <v>34</v>
      </c>
      <c r="B33" s="116">
        <f>'実数'!B33/U33*100000</f>
        <v>342.7957818221867</v>
      </c>
      <c r="C33" s="117">
        <f>'実数'!C33/U33*100000</f>
        <v>11.01351909468873</v>
      </c>
      <c r="D33" s="118">
        <f>'実数'!D33/U33*100000</f>
        <v>46.80745615242711</v>
      </c>
      <c r="E33" s="118">
        <f>'実数'!E33/U33*100000</f>
        <v>24.780417963049644</v>
      </c>
      <c r="F33" s="118">
        <f>'実数'!F33/U33*100000</f>
        <v>13.766898868360913</v>
      </c>
      <c r="G33" s="118">
        <f>'実数'!G33/U33*100000</f>
        <v>34.41724717090228</v>
      </c>
      <c r="H33" s="118">
        <f>'実数'!H33/U33*100000</f>
        <v>19.273658415705277</v>
      </c>
      <c r="I33" s="119">
        <f>'実数'!I33/U33*100000</f>
        <v>27.533797736721827</v>
      </c>
      <c r="J33" s="120">
        <f>'実数'!J33/U33*100000</f>
        <v>61.951044907624116</v>
      </c>
      <c r="K33" s="98"/>
      <c r="L33" s="99"/>
      <c r="M33" s="13" t="s">
        <v>34</v>
      </c>
      <c r="N33" s="121">
        <f>'実数'!N33/V33*100000</f>
        <v>23.29916123019571</v>
      </c>
      <c r="O33" s="118">
        <f>'実数'!O33/V33*100000</f>
        <v>10.355182768975872</v>
      </c>
      <c r="P33" s="117">
        <f>'実数'!P33/U33*100000</f>
        <v>9.636829207852639</v>
      </c>
      <c r="Q33" s="118">
        <f>'実数'!Q33/U33*100000</f>
        <v>75.71794377598502</v>
      </c>
      <c r="R33" s="82">
        <f>'実数'!R33/U33*100000</f>
        <v>38.547316831410555</v>
      </c>
      <c r="S33" s="101"/>
      <c r="T33" s="101"/>
      <c r="U33" s="167">
        <v>72638</v>
      </c>
      <c r="V33" s="122">
        <v>38628</v>
      </c>
      <c r="W33" s="102"/>
      <c r="X33" s="102"/>
    </row>
    <row r="34" spans="1:24" s="92" customFormat="1" ht="24" customHeight="1">
      <c r="A34" s="14" t="s">
        <v>46</v>
      </c>
      <c r="B34" s="123">
        <f>'実数'!B34/U34*100000</f>
        <v>315.45741324921136</v>
      </c>
      <c r="C34" s="117">
        <f>'実数'!C34/U34*100000</f>
        <v>0</v>
      </c>
      <c r="D34" s="118">
        <f>'実数'!D34/U34*100000</f>
        <v>32.3546064870986</v>
      </c>
      <c r="E34" s="118">
        <f>'実数'!E34/U34*100000</f>
        <v>56.620561352422556</v>
      </c>
      <c r="F34" s="118">
        <f>'実数'!F34/U34*100000</f>
        <v>8.08865162177465</v>
      </c>
      <c r="G34" s="118">
        <f>'実数'!G34/U34*100000</f>
        <v>16.1773032435493</v>
      </c>
      <c r="H34" s="118">
        <f>'実数'!H34/U34*100000</f>
        <v>16.1773032435493</v>
      </c>
      <c r="I34" s="119">
        <f>'実数'!I34/U34*100000</f>
        <v>32.3546064870986</v>
      </c>
      <c r="J34" s="120">
        <f>'実数'!J34/U34*100000</f>
        <v>64.7092129741972</v>
      </c>
      <c r="K34" s="98"/>
      <c r="L34" s="99"/>
      <c r="M34" s="14" t="s">
        <v>46</v>
      </c>
      <c r="N34" s="121">
        <f>'実数'!N34/V34*100000</f>
        <v>0</v>
      </c>
      <c r="O34" s="118">
        <f>'実数'!O34/V34*100000</f>
        <v>30.83089255433945</v>
      </c>
      <c r="P34" s="117">
        <f>'実数'!P34/U34*100000</f>
        <v>0</v>
      </c>
      <c r="Q34" s="118">
        <f>'実数'!Q34/U34*100000</f>
        <v>72.79786459597186</v>
      </c>
      <c r="R34" s="82">
        <f>'実数'!R34/U34*100000</f>
        <v>64.7092129741972</v>
      </c>
      <c r="S34" s="101"/>
      <c r="T34" s="101"/>
      <c r="U34" s="168">
        <v>12363</v>
      </c>
      <c r="V34" s="129">
        <v>6487</v>
      </c>
      <c r="W34" s="102"/>
      <c r="X34" s="102"/>
    </row>
    <row r="35" spans="1:24" s="92" customFormat="1" ht="24" customHeight="1">
      <c r="A35" s="14" t="s">
        <v>35</v>
      </c>
      <c r="B35" s="123">
        <f>'実数'!B35/U35*100000</f>
        <v>452.51024102124416</v>
      </c>
      <c r="C35" s="124">
        <f>'実数'!C35/U35*100000</f>
        <v>4.763265694960465</v>
      </c>
      <c r="D35" s="125">
        <f>'実数'!D35/U35*100000</f>
        <v>71.44898542440697</v>
      </c>
      <c r="E35" s="125">
        <f>'実数'!E35/U35*100000</f>
        <v>28.57959416976279</v>
      </c>
      <c r="F35" s="125">
        <f>'実数'!F35/U35*100000</f>
        <v>23.816328474802322</v>
      </c>
      <c r="G35" s="125">
        <f>'実数'!G35/U35*100000</f>
        <v>28.57959416976279</v>
      </c>
      <c r="H35" s="125">
        <f>'実数'!H35/U35*100000</f>
        <v>14.289797084881394</v>
      </c>
      <c r="I35" s="126">
        <f>'実数'!I35/U35*100000</f>
        <v>66.68571972944652</v>
      </c>
      <c r="J35" s="127">
        <f>'実数'!J35/U35*100000</f>
        <v>90.50204820424884</v>
      </c>
      <c r="K35" s="98"/>
      <c r="L35" s="99"/>
      <c r="M35" s="14" t="s">
        <v>35</v>
      </c>
      <c r="N35" s="121">
        <f>'実数'!N35/V35*100000</f>
        <v>8.847991505928153</v>
      </c>
      <c r="O35" s="118">
        <f>'実数'!O35/V35*100000</f>
        <v>8.847991505928153</v>
      </c>
      <c r="P35" s="124">
        <f>'実数'!P35/U35*100000</f>
        <v>9.52653138992093</v>
      </c>
      <c r="Q35" s="125">
        <f>'実数'!Q35/U35*100000</f>
        <v>104.79184528913022</v>
      </c>
      <c r="R35" s="83">
        <f>'実数'!R35/U35*100000</f>
        <v>52.39592264456511</v>
      </c>
      <c r="S35" s="101"/>
      <c r="T35" s="101"/>
      <c r="U35" s="168">
        <v>20994</v>
      </c>
      <c r="V35" s="129">
        <v>11302</v>
      </c>
      <c r="W35" s="102"/>
      <c r="X35" s="102"/>
    </row>
    <row r="36" spans="1:24" s="92" customFormat="1" ht="24" customHeight="1">
      <c r="A36" s="14" t="s">
        <v>36</v>
      </c>
      <c r="B36" s="123">
        <f>'実数'!B36/U36*100000</f>
        <v>271.7391304347826</v>
      </c>
      <c r="C36" s="124">
        <f>'実数'!C36/U36*100000</f>
        <v>0</v>
      </c>
      <c r="D36" s="125">
        <f>'実数'!D36/U36*100000</f>
        <v>46.39448568398728</v>
      </c>
      <c r="E36" s="125">
        <f>'実数'!E36/U36*100000</f>
        <v>19.88335100742312</v>
      </c>
      <c r="F36" s="125">
        <f>'実数'!F36/U36*100000</f>
        <v>6.6277836691410394</v>
      </c>
      <c r="G36" s="125">
        <f>'実数'!G36/U36*100000</f>
        <v>6.6277836691410394</v>
      </c>
      <c r="H36" s="125">
        <f>'実数'!H36/U36*100000</f>
        <v>19.88335100742312</v>
      </c>
      <c r="I36" s="126">
        <f>'実数'!I36/U36*100000</f>
        <v>19.88335100742312</v>
      </c>
      <c r="J36" s="127">
        <f>'実数'!J36/U36*100000</f>
        <v>92.78897136797455</v>
      </c>
      <c r="K36" s="98"/>
      <c r="L36" s="99"/>
      <c r="M36" s="14" t="s">
        <v>36</v>
      </c>
      <c r="N36" s="128">
        <f>'実数'!N36/V36*100000</f>
        <v>12.570710245128849</v>
      </c>
      <c r="O36" s="118">
        <f>'実数'!O36/V36*100000</f>
        <v>12.570710245128849</v>
      </c>
      <c r="P36" s="124">
        <f>'実数'!P36/U36*100000</f>
        <v>6.6277836691410394</v>
      </c>
      <c r="Q36" s="125">
        <f>'実数'!Q36/U36*100000</f>
        <v>39.76670201484624</v>
      </c>
      <c r="R36" s="83">
        <f>'実数'!R36/U36*100000</f>
        <v>26.511134676564158</v>
      </c>
      <c r="S36" s="101"/>
      <c r="T36" s="101"/>
      <c r="U36" s="168">
        <v>15088</v>
      </c>
      <c r="V36" s="129">
        <v>7955</v>
      </c>
      <c r="W36" s="102"/>
      <c r="X36" s="102"/>
    </row>
    <row r="37" spans="1:24" s="92" customFormat="1" ht="24" customHeight="1">
      <c r="A37" s="15" t="s">
        <v>37</v>
      </c>
      <c r="B37" s="123">
        <f>'実数'!B37/U37*100000</f>
        <v>586.2860056079531</v>
      </c>
      <c r="C37" s="124">
        <f>'実数'!C37/U37*100000</f>
        <v>0</v>
      </c>
      <c r="D37" s="132">
        <f>'実数'!D37/U37*100000</f>
        <v>50.981391791995925</v>
      </c>
      <c r="E37" s="132">
        <f>'実数'!E37/U37*100000</f>
        <v>127.45347947998981</v>
      </c>
      <c r="F37" s="132">
        <f>'実数'!F37/U37*100000</f>
        <v>25.490695895997963</v>
      </c>
      <c r="G37" s="132">
        <f>'実数'!G37/U37*100000</f>
        <v>25.490695895997963</v>
      </c>
      <c r="H37" s="125">
        <f>'実数'!H37/U37*100000</f>
        <v>0</v>
      </c>
      <c r="I37" s="133">
        <f>'実数'!I37/U37*100000</f>
        <v>101.96278358399185</v>
      </c>
      <c r="J37" s="134">
        <f>'実数'!J37/U37*100000</f>
        <v>101.96278358399185</v>
      </c>
      <c r="K37" s="98"/>
      <c r="L37" s="99"/>
      <c r="M37" s="15" t="s">
        <v>37</v>
      </c>
      <c r="N37" s="135">
        <f>'実数'!N37/V37*100000</f>
        <v>0</v>
      </c>
      <c r="O37" s="118">
        <f>'実数'!O37/V37*100000</f>
        <v>0</v>
      </c>
      <c r="P37" s="131">
        <f>'実数'!P37/U37*100000</f>
        <v>0</v>
      </c>
      <c r="Q37" s="132">
        <f>'実数'!Q37/U37*100000</f>
        <v>152.94417537598778</v>
      </c>
      <c r="R37" s="16">
        <f>'実数'!R37/U37*100000</f>
        <v>152.94417537598778</v>
      </c>
      <c r="S37" s="101"/>
      <c r="T37" s="101"/>
      <c r="U37" s="165">
        <v>3923</v>
      </c>
      <c r="V37" s="113">
        <v>2065</v>
      </c>
      <c r="W37" s="102"/>
      <c r="X37" s="102"/>
    </row>
    <row r="38" spans="1:24" s="105" customFormat="1" ht="24" customHeight="1">
      <c r="A38" s="9" t="s">
        <v>38</v>
      </c>
      <c r="B38" s="77">
        <f>'実数'!B38/U38*100000</f>
        <v>462.5861995117146</v>
      </c>
      <c r="C38" s="78">
        <f>'実数'!C38/U38*100000</f>
        <v>8.566411102068788</v>
      </c>
      <c r="D38" s="11">
        <f>'実数'!D38/U38*100000</f>
        <v>72.8144943675847</v>
      </c>
      <c r="E38" s="11">
        <f>'実数'!E38/U38*100000</f>
        <v>49.25686383689553</v>
      </c>
      <c r="F38" s="11">
        <f>'実数'!F38/U38*100000</f>
        <v>19.274424979654775</v>
      </c>
      <c r="G38" s="11">
        <f>'実数'!G38/U38*100000</f>
        <v>40.69045273482675</v>
      </c>
      <c r="H38" s="11">
        <f>'実数'!H38/U38*100000</f>
        <v>19.274424979654775</v>
      </c>
      <c r="I38" s="79">
        <f>'実数'!I38/U38*100000</f>
        <v>36.40724718379235</v>
      </c>
      <c r="J38" s="80">
        <f>'実数'!J38/U38*100000</f>
        <v>83.52250824517068</v>
      </c>
      <c r="K38" s="75"/>
      <c r="L38" s="76"/>
      <c r="M38" s="9" t="s">
        <v>38</v>
      </c>
      <c r="N38" s="10">
        <f>'実数'!N38/V38*100000</f>
        <v>31.783869686134285</v>
      </c>
      <c r="O38" s="11">
        <f>'実数'!O38/V38*100000</f>
        <v>3.9729837107667856</v>
      </c>
      <c r="P38" s="78">
        <f>'実数'!P38/U38*100000</f>
        <v>8.566411102068788</v>
      </c>
      <c r="Q38" s="11">
        <f>'実数'!Q38/U38*100000</f>
        <v>104.93853600034265</v>
      </c>
      <c r="R38" s="81">
        <f>'実数'!R38/U38*100000</f>
        <v>68.5312888165503</v>
      </c>
      <c r="S38" s="114"/>
      <c r="T38" s="114"/>
      <c r="U38" s="166">
        <f>SUM(U39:U42)</f>
        <v>46694</v>
      </c>
      <c r="V38" s="115">
        <f>SUM(V39:V42)</f>
        <v>25170</v>
      </c>
      <c r="W38" s="104"/>
      <c r="X38" s="104"/>
    </row>
    <row r="39" spans="1:24" s="92" customFormat="1" ht="24" customHeight="1">
      <c r="A39" s="13" t="s">
        <v>39</v>
      </c>
      <c r="B39" s="116">
        <f>'実数'!B39/U39*100000</f>
        <v>406.7916519278387</v>
      </c>
      <c r="C39" s="117">
        <f>'実数'!C39/U39*100000</f>
        <v>10.611956137247967</v>
      </c>
      <c r="D39" s="118">
        <f>'実数'!D39/U39*100000</f>
        <v>74.28369296073576</v>
      </c>
      <c r="E39" s="118">
        <f>'実数'!E39/U39*100000</f>
        <v>49.522461973823845</v>
      </c>
      <c r="F39" s="118">
        <f>'実数'!F39/U39*100000</f>
        <v>14.149274849663954</v>
      </c>
      <c r="G39" s="118">
        <f>'実数'!G39/U39*100000</f>
        <v>35.373187124159884</v>
      </c>
      <c r="H39" s="118">
        <f>'実数'!H39/U39*100000</f>
        <v>14.149274849663954</v>
      </c>
      <c r="I39" s="119">
        <f>'実数'!I39/U39*100000</f>
        <v>28.298549699327907</v>
      </c>
      <c r="J39" s="120">
        <f>'実数'!J39/U39*100000</f>
        <v>70.74637424831977</v>
      </c>
      <c r="K39" s="98"/>
      <c r="L39" s="99"/>
      <c r="M39" s="13" t="s">
        <v>39</v>
      </c>
      <c r="N39" s="121">
        <f>'実数'!N39/V39*100000</f>
        <v>32.99023489047242</v>
      </c>
      <c r="O39" s="118">
        <f>'実数'!O39/V39*100000</f>
        <v>6.598046978094485</v>
      </c>
      <c r="P39" s="117">
        <f>'実数'!P39/U39*100000</f>
        <v>7.074637424831977</v>
      </c>
      <c r="Q39" s="118">
        <f>'実数'!Q39/U39*100000</f>
        <v>81.35833038556774</v>
      </c>
      <c r="R39" s="82">
        <f>'実数'!R39/U39*100000</f>
        <v>63.6717368234878</v>
      </c>
      <c r="S39" s="101"/>
      <c r="T39" s="101"/>
      <c r="U39" s="167">
        <v>28270</v>
      </c>
      <c r="V39" s="122">
        <v>15156</v>
      </c>
      <c r="W39" s="102"/>
      <c r="X39" s="102"/>
    </row>
    <row r="40" spans="1:24" s="92" customFormat="1" ht="24" customHeight="1">
      <c r="A40" s="14" t="s">
        <v>40</v>
      </c>
      <c r="B40" s="123">
        <f>'実数'!B40/U40*100000</f>
        <v>533.1200852992137</v>
      </c>
      <c r="C40" s="124">
        <f>'実数'!C40/U40*100000</f>
        <v>6.6640010662401705</v>
      </c>
      <c r="D40" s="125">
        <f>'実数'!D40/U40*100000</f>
        <v>53.312008529921364</v>
      </c>
      <c r="E40" s="125">
        <f>'実数'!E40/U40*100000</f>
        <v>53.312008529921364</v>
      </c>
      <c r="F40" s="125">
        <f>'実数'!F40/U40*100000</f>
        <v>33.32000533120085</v>
      </c>
      <c r="G40" s="125">
        <f>'実数'!G40/U40*100000</f>
        <v>46.648007463681196</v>
      </c>
      <c r="H40" s="125">
        <f>'実数'!H40/U40*100000</f>
        <v>26.656004264960682</v>
      </c>
      <c r="I40" s="126">
        <f>'実数'!I40/U40*100000</f>
        <v>39.98400639744102</v>
      </c>
      <c r="J40" s="127">
        <f>'実数'!J40/U40*100000</f>
        <v>93.29601492736239</v>
      </c>
      <c r="K40" s="98"/>
      <c r="L40" s="99"/>
      <c r="M40" s="14" t="s">
        <v>40</v>
      </c>
      <c r="N40" s="128">
        <f>'実数'!N40/V40*100000</f>
        <v>36.85503685503686</v>
      </c>
      <c r="O40" s="118">
        <f>'実数'!O40/V40*100000</f>
        <v>0</v>
      </c>
      <c r="P40" s="124">
        <f>'実数'!P40/U40*100000</f>
        <v>13.328002132480341</v>
      </c>
      <c r="Q40" s="125">
        <f>'実数'!Q40/U40*100000</f>
        <v>146.60802345728376</v>
      </c>
      <c r="R40" s="83">
        <f>'実数'!R40/U40*100000</f>
        <v>86.63201386112222</v>
      </c>
      <c r="S40" s="101"/>
      <c r="T40" s="101"/>
      <c r="U40" s="168">
        <v>15006</v>
      </c>
      <c r="V40" s="129">
        <v>8140</v>
      </c>
      <c r="W40" s="102"/>
      <c r="X40" s="102"/>
    </row>
    <row r="41" spans="1:24" s="92" customFormat="1" ht="24" customHeight="1">
      <c r="A41" s="14" t="s">
        <v>41</v>
      </c>
      <c r="B41" s="123">
        <f>'実数'!B41/U41*100000</f>
        <v>603.4193764666443</v>
      </c>
      <c r="C41" s="124">
        <f>'実数'!C41/U41*100000</f>
        <v>0</v>
      </c>
      <c r="D41" s="125">
        <f>'実数'!D41/U41*100000</f>
        <v>134.09319477036541</v>
      </c>
      <c r="E41" s="125">
        <f>'実数'!E41/U41*100000</f>
        <v>33.523298692591354</v>
      </c>
      <c r="F41" s="125">
        <f>'実数'!F41/U41*100000</f>
        <v>0</v>
      </c>
      <c r="G41" s="125">
        <f>'実数'!G41/U41*100000</f>
        <v>33.523298692591354</v>
      </c>
      <c r="H41" s="125">
        <f>'実数'!H41/U41*100000</f>
        <v>33.523298692591354</v>
      </c>
      <c r="I41" s="126">
        <f>'実数'!I41/U41*100000</f>
        <v>100.56989607777405</v>
      </c>
      <c r="J41" s="127">
        <f>'実数'!J41/U41*100000</f>
        <v>167.61649346295675</v>
      </c>
      <c r="K41" s="98"/>
      <c r="L41" s="99"/>
      <c r="M41" s="14" t="s">
        <v>41</v>
      </c>
      <c r="N41" s="128">
        <f>'実数'!N41/V41*100000</f>
        <v>0</v>
      </c>
      <c r="O41" s="118">
        <f>'実数'!O41/V41*100000</f>
        <v>0</v>
      </c>
      <c r="P41" s="124">
        <f>'実数'!P41/U41*100000</f>
        <v>0</v>
      </c>
      <c r="Q41" s="125">
        <f>'実数'!Q41/U41*100000</f>
        <v>100.56989607777405</v>
      </c>
      <c r="R41" s="83">
        <f>'実数'!R41/U41*100000</f>
        <v>33.523298692591354</v>
      </c>
      <c r="S41" s="101"/>
      <c r="T41" s="101"/>
      <c r="U41" s="168">
        <v>2983</v>
      </c>
      <c r="V41" s="129">
        <v>1631</v>
      </c>
      <c r="W41" s="102"/>
      <c r="X41" s="102"/>
    </row>
    <row r="42" spans="1:24" s="92" customFormat="1" ht="24" customHeight="1">
      <c r="A42" s="15" t="s">
        <v>42</v>
      </c>
      <c r="B42" s="123">
        <f>'実数'!B42/U42*100000</f>
        <v>689.6551724137931</v>
      </c>
      <c r="C42" s="131">
        <f>'実数'!C42/U42*100000</f>
        <v>0</v>
      </c>
      <c r="D42" s="132">
        <f>'実数'!D42/U42*100000</f>
        <v>229.88505747126436</v>
      </c>
      <c r="E42" s="125">
        <f>'実数'!E42/U42*100000</f>
        <v>0</v>
      </c>
      <c r="F42" s="125">
        <f>'実数'!F42/U42*100000</f>
        <v>0</v>
      </c>
      <c r="G42" s="125">
        <f>'実数'!G42/U42*100000</f>
        <v>229.88505747126436</v>
      </c>
      <c r="H42" s="125">
        <f>'実数'!H42/U42*100000</f>
        <v>0</v>
      </c>
      <c r="I42" s="126">
        <f>'実数'!I42/U42*100000</f>
        <v>0</v>
      </c>
      <c r="J42" s="127">
        <f>'実数'!J42/U42*100000</f>
        <v>0</v>
      </c>
      <c r="K42" s="98"/>
      <c r="L42" s="99"/>
      <c r="M42" s="15" t="s">
        <v>42</v>
      </c>
      <c r="N42" s="128">
        <f>'実数'!N42/V42*100000</f>
        <v>0</v>
      </c>
      <c r="O42" s="118">
        <f>'実数'!O42/V42*100000</f>
        <v>0</v>
      </c>
      <c r="P42" s="131">
        <f>'実数'!P42/U42*100000</f>
        <v>0</v>
      </c>
      <c r="Q42" s="125">
        <f>'実数'!Q42/U42*100000</f>
        <v>229.88505747126436</v>
      </c>
      <c r="R42" s="83">
        <f>'実数'!R42/U42*100000</f>
        <v>0</v>
      </c>
      <c r="S42" s="101"/>
      <c r="T42" s="101"/>
      <c r="U42" s="168">
        <v>435</v>
      </c>
      <c r="V42" s="113">
        <v>243</v>
      </c>
      <c r="W42" s="102"/>
      <c r="X42" s="102"/>
    </row>
    <row r="43" spans="1:24" s="105" customFormat="1" ht="24" customHeight="1">
      <c r="A43" s="17" t="s">
        <v>51</v>
      </c>
      <c r="B43" s="77">
        <f>'実数'!B43/U43*100000</f>
        <v>480.1726463447531</v>
      </c>
      <c r="C43" s="78">
        <f>'実数'!C43/U43*100000</f>
        <v>26.975991367682763</v>
      </c>
      <c r="D43" s="11">
        <f>'実数'!D43/U43*100000</f>
        <v>48.55678446182897</v>
      </c>
      <c r="E43" s="11">
        <f>'実数'!E43/U43*100000</f>
        <v>80.92797410304829</v>
      </c>
      <c r="F43" s="11">
        <f>'実数'!F43/U43*100000</f>
        <v>10.790396547073104</v>
      </c>
      <c r="G43" s="11">
        <f>'実数'!G43/U43*100000</f>
        <v>59.347181008902076</v>
      </c>
      <c r="H43" s="11">
        <f>'実数'!H43/U43*100000</f>
        <v>26.975991367682763</v>
      </c>
      <c r="I43" s="79">
        <f>'実数'!I43/U43*100000</f>
        <v>32.37118964121932</v>
      </c>
      <c r="J43" s="80">
        <f>'実数'!J43/U43*100000</f>
        <v>59.347181008902076</v>
      </c>
      <c r="K43" s="75"/>
      <c r="L43" s="76"/>
      <c r="M43" s="17" t="s">
        <v>51</v>
      </c>
      <c r="N43" s="10">
        <f>'実数'!N43/V43*100000</f>
        <v>30.466131816796995</v>
      </c>
      <c r="O43" s="11">
        <f>'実数'!O43/V43*100000</f>
        <v>10.155377272265666</v>
      </c>
      <c r="P43" s="78">
        <f>'実数'!P43/U43*100000</f>
        <v>10.790396547073104</v>
      </c>
      <c r="Q43" s="11">
        <f>'実数'!Q43/U43*100000</f>
        <v>102.50876719719449</v>
      </c>
      <c r="R43" s="81">
        <f>'実数'!R43/U43*100000</f>
        <v>91.71837065012139</v>
      </c>
      <c r="S43" s="114"/>
      <c r="T43" s="114"/>
      <c r="U43" s="171">
        <f>SUM(U44:U45)</f>
        <v>18535</v>
      </c>
      <c r="V43" s="136">
        <f>SUM(V44:V45)</f>
        <v>9847</v>
      </c>
      <c r="W43" s="104"/>
      <c r="X43" s="104"/>
    </row>
    <row r="44" spans="1:24" s="92" customFormat="1" ht="24" customHeight="1">
      <c r="A44" s="13" t="s">
        <v>49</v>
      </c>
      <c r="B44" s="116">
        <f>'実数'!B44/U44*100000</f>
        <v>857.8888474449832</v>
      </c>
      <c r="C44" s="179">
        <f>'実数'!C44/U44*100000</f>
        <v>0</v>
      </c>
      <c r="D44" s="118">
        <f>'実数'!D44/U44*100000</f>
        <v>37.29951510630362</v>
      </c>
      <c r="E44" s="181">
        <f>'実数'!E44/U44*100000</f>
        <v>149.1980604252145</v>
      </c>
      <c r="F44" s="118">
        <f>'実数'!F44/U44*100000</f>
        <v>0</v>
      </c>
      <c r="G44" s="181">
        <f>'実数'!G44/U44*100000</f>
        <v>111.89854531891085</v>
      </c>
      <c r="H44" s="118">
        <f>'実数'!H44/U44*100000</f>
        <v>37.29951510630362</v>
      </c>
      <c r="I44" s="119">
        <f>'実数'!I44/U44*100000</f>
        <v>74.59903021260725</v>
      </c>
      <c r="J44" s="120">
        <f>'実数'!J44/U44*100000</f>
        <v>149.1980604252145</v>
      </c>
      <c r="K44" s="98"/>
      <c r="L44" s="99"/>
      <c r="M44" s="13" t="s">
        <v>49</v>
      </c>
      <c r="N44" s="179">
        <f>'実数'!N44/V44*100000</f>
        <v>67.93478260869566</v>
      </c>
      <c r="O44" s="181">
        <f>'実数'!O44/V44*100000</f>
        <v>67.93478260869566</v>
      </c>
      <c r="P44" s="118">
        <f>'実数'!P44/U44*100000</f>
        <v>0</v>
      </c>
      <c r="Q44" s="118">
        <f>'実数'!Q44/U44*100000</f>
        <v>223.7970906378217</v>
      </c>
      <c r="R44" s="82">
        <f>'実数'!R44/U44*100000</f>
        <v>149.1980604252145</v>
      </c>
      <c r="S44" s="101"/>
      <c r="T44" s="101"/>
      <c r="U44" s="167">
        <v>2681</v>
      </c>
      <c r="V44" s="122">
        <v>1472</v>
      </c>
      <c r="W44" s="102"/>
      <c r="X44" s="102"/>
    </row>
    <row r="45" spans="1:24" s="92" customFormat="1" ht="24" customHeight="1" thickBot="1">
      <c r="A45" s="18" t="s">
        <v>50</v>
      </c>
      <c r="B45" s="137">
        <f>'実数'!B45/U45*100000</f>
        <v>416.2987258735966</v>
      </c>
      <c r="C45" s="178">
        <f>'実数'!C45/U45*100000</f>
        <v>31.537782263151254</v>
      </c>
      <c r="D45" s="139">
        <f>'実数'!D45/U45*100000</f>
        <v>50.46045162104201</v>
      </c>
      <c r="E45" s="180">
        <f>'実数'!E45/U45*100000</f>
        <v>69.38312097893277</v>
      </c>
      <c r="F45" s="139">
        <f>'実数'!F45/U45*100000</f>
        <v>12.615112905260503</v>
      </c>
      <c r="G45" s="139">
        <f>'実数'!G45/U45*100000</f>
        <v>50.46045162104201</v>
      </c>
      <c r="H45" s="139">
        <f>'実数'!H45/U45*100000</f>
        <v>25.230225810521006</v>
      </c>
      <c r="I45" s="140">
        <f>'実数'!I45/U45*100000</f>
        <v>25.230225810521006</v>
      </c>
      <c r="J45" s="141">
        <f>'実数'!J45/U45*100000</f>
        <v>44.15289516841176</v>
      </c>
      <c r="K45" s="98"/>
      <c r="L45" s="99"/>
      <c r="M45" s="18" t="s">
        <v>50</v>
      </c>
      <c r="N45" s="182">
        <f>'実数'!N45/V45*100000</f>
        <v>23.880597014925375</v>
      </c>
      <c r="O45" s="180">
        <f>'実数'!O45/V45*100000</f>
        <v>0</v>
      </c>
      <c r="P45" s="138">
        <f>'実数'!P45/U45*100000</f>
        <v>12.615112905260503</v>
      </c>
      <c r="Q45" s="139">
        <f>'実数'!Q45/U45*100000</f>
        <v>81.99823388419327</v>
      </c>
      <c r="R45" s="84">
        <f>'実数'!R45/U45*100000</f>
        <v>81.99823388419327</v>
      </c>
      <c r="S45" s="101"/>
      <c r="T45" s="101"/>
      <c r="U45" s="172">
        <v>15854</v>
      </c>
      <c r="V45" s="142">
        <v>8375</v>
      </c>
      <c r="W45" s="102"/>
      <c r="X45" s="102"/>
    </row>
    <row r="46" spans="2:24" ht="4.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3"/>
      <c r="M46" s="146"/>
      <c r="N46" s="143"/>
      <c r="O46" s="143"/>
      <c r="P46" s="143"/>
      <c r="Q46" s="143"/>
      <c r="R46" s="145"/>
      <c r="S46" s="147"/>
      <c r="T46" s="147"/>
      <c r="U46" s="148"/>
      <c r="V46" s="146"/>
      <c r="W46" s="146"/>
      <c r="X46" s="146"/>
    </row>
    <row r="47" spans="2:24" ht="17.2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6"/>
      <c r="N47" s="143"/>
      <c r="O47" s="143"/>
      <c r="P47" s="143"/>
      <c r="Q47" s="143"/>
      <c r="R47" s="145"/>
      <c r="S47" s="146"/>
      <c r="T47" s="146"/>
      <c r="U47" s="149"/>
      <c r="V47" s="146"/>
      <c r="W47" s="146"/>
      <c r="X47" s="146"/>
    </row>
    <row r="48" spans="2:24" ht="17.25"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6"/>
      <c r="N48" s="143"/>
      <c r="O48" s="143"/>
      <c r="P48" s="143"/>
      <c r="Q48" s="143"/>
      <c r="R48" s="145"/>
      <c r="S48" s="146"/>
      <c r="T48" s="146"/>
      <c r="U48" s="149"/>
      <c r="V48" s="146"/>
      <c r="W48" s="146"/>
      <c r="X48" s="146"/>
    </row>
    <row r="49" spans="2:24" ht="17.2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6"/>
      <c r="N49" s="143"/>
      <c r="O49" s="143"/>
      <c r="P49" s="143"/>
      <c r="Q49" s="143"/>
      <c r="R49" s="145"/>
      <c r="S49" s="146"/>
      <c r="T49" s="146"/>
      <c r="U49" s="149"/>
      <c r="V49" s="146"/>
      <c r="W49" s="146"/>
      <c r="X49" s="146"/>
    </row>
    <row r="50" spans="2:24" ht="17.2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6"/>
      <c r="N50" s="143"/>
      <c r="O50" s="143"/>
      <c r="P50" s="143"/>
      <c r="Q50" s="143"/>
      <c r="R50" s="145"/>
      <c r="S50" s="146"/>
      <c r="T50" s="146"/>
      <c r="U50" s="149"/>
      <c r="V50" s="146"/>
      <c r="W50" s="146"/>
      <c r="X50" s="146"/>
    </row>
    <row r="51" spans="2:24" ht="17.2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6"/>
      <c r="N51" s="143"/>
      <c r="O51" s="143"/>
      <c r="P51" s="143"/>
      <c r="Q51" s="143"/>
      <c r="R51" s="145"/>
      <c r="S51" s="146"/>
      <c r="T51" s="146"/>
      <c r="U51" s="149"/>
      <c r="V51" s="146"/>
      <c r="W51" s="146"/>
      <c r="X51" s="146"/>
    </row>
    <row r="52" spans="2:24" ht="17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6"/>
      <c r="N52" s="143"/>
      <c r="O52" s="143"/>
      <c r="P52" s="143"/>
      <c r="Q52" s="143"/>
      <c r="R52" s="145"/>
      <c r="S52" s="146"/>
      <c r="T52" s="146"/>
      <c r="U52" s="149"/>
      <c r="V52" s="146"/>
      <c r="W52" s="146"/>
      <c r="X52" s="146"/>
    </row>
    <row r="53" spans="2:24" ht="17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6"/>
      <c r="N53" s="143"/>
      <c r="O53" s="143"/>
      <c r="P53" s="143"/>
      <c r="Q53" s="143"/>
      <c r="R53" s="145"/>
      <c r="S53" s="146"/>
      <c r="T53" s="146"/>
      <c r="U53" s="149"/>
      <c r="V53" s="146"/>
      <c r="W53" s="146"/>
      <c r="X53" s="146"/>
    </row>
    <row r="54" spans="2:24" ht="17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6"/>
      <c r="N54" s="143"/>
      <c r="O54" s="143"/>
      <c r="P54" s="143"/>
      <c r="Q54" s="143"/>
      <c r="R54" s="145"/>
      <c r="S54" s="146"/>
      <c r="T54" s="146"/>
      <c r="U54" s="149"/>
      <c r="V54" s="146"/>
      <c r="W54" s="146"/>
      <c r="X54" s="146"/>
    </row>
    <row r="55" spans="2:24" ht="17.2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6"/>
      <c r="N55" s="143"/>
      <c r="O55" s="143"/>
      <c r="P55" s="143"/>
      <c r="Q55" s="143"/>
      <c r="R55" s="145"/>
      <c r="S55" s="146"/>
      <c r="T55" s="146"/>
      <c r="U55" s="149"/>
      <c r="V55" s="146"/>
      <c r="W55" s="146"/>
      <c r="X55" s="146"/>
    </row>
    <row r="56" spans="2:24" ht="17.25"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6"/>
      <c r="N56" s="143"/>
      <c r="O56" s="143"/>
      <c r="P56" s="143"/>
      <c r="Q56" s="143"/>
      <c r="R56" s="145"/>
      <c r="S56" s="146"/>
      <c r="T56" s="146"/>
      <c r="V56" s="146"/>
      <c r="W56" s="146"/>
      <c r="X56" s="146"/>
    </row>
    <row r="57" spans="2:24" ht="17.2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6"/>
      <c r="N57" s="143"/>
      <c r="O57" s="143"/>
      <c r="P57" s="143"/>
      <c r="Q57" s="143"/>
      <c r="R57" s="145"/>
      <c r="S57" s="146"/>
      <c r="T57" s="146"/>
      <c r="V57" s="146"/>
      <c r="W57" s="146"/>
      <c r="X57" s="146"/>
    </row>
    <row r="58" spans="2:24" ht="17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6"/>
      <c r="N58" s="143"/>
      <c r="O58" s="143"/>
      <c r="P58" s="143"/>
      <c r="Q58" s="143"/>
      <c r="R58" s="145"/>
      <c r="S58" s="146"/>
      <c r="T58" s="146"/>
      <c r="V58" s="146"/>
      <c r="W58" s="146"/>
      <c r="X58" s="146"/>
    </row>
    <row r="59" spans="2:24" ht="17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6"/>
      <c r="N59" s="143"/>
      <c r="O59" s="143"/>
      <c r="P59" s="143"/>
      <c r="Q59" s="143"/>
      <c r="R59" s="145"/>
      <c r="S59" s="146"/>
      <c r="T59" s="146"/>
      <c r="V59" s="146"/>
      <c r="W59" s="146"/>
      <c r="X59" s="146"/>
    </row>
    <row r="60" spans="2:24" ht="17.2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6"/>
      <c r="N60" s="143"/>
      <c r="O60" s="143"/>
      <c r="P60" s="143"/>
      <c r="Q60" s="143"/>
      <c r="R60" s="145"/>
      <c r="S60" s="146"/>
      <c r="T60" s="146"/>
      <c r="V60" s="146"/>
      <c r="W60" s="146"/>
      <c r="X60" s="146"/>
    </row>
    <row r="61" spans="2:24" ht="17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6"/>
      <c r="N61" s="143"/>
      <c r="O61" s="143"/>
      <c r="P61" s="143"/>
      <c r="Q61" s="143"/>
      <c r="R61" s="145"/>
      <c r="S61" s="146"/>
      <c r="T61" s="146"/>
      <c r="V61" s="146"/>
      <c r="W61" s="146"/>
      <c r="X61" s="146"/>
    </row>
    <row r="62" spans="2:24" ht="17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6"/>
      <c r="N62" s="143"/>
      <c r="O62" s="143"/>
      <c r="P62" s="143"/>
      <c r="Q62" s="143"/>
      <c r="R62" s="145"/>
      <c r="S62" s="146"/>
      <c r="T62" s="146"/>
      <c r="V62" s="146"/>
      <c r="W62" s="146"/>
      <c r="X62" s="146"/>
    </row>
    <row r="63" spans="2:24" ht="17.2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6"/>
      <c r="N63" s="143"/>
      <c r="O63" s="143"/>
      <c r="P63" s="143"/>
      <c r="Q63" s="143"/>
      <c r="R63" s="145"/>
      <c r="S63" s="146"/>
      <c r="T63" s="146"/>
      <c r="V63" s="146"/>
      <c r="W63" s="146"/>
      <c r="X63" s="146"/>
    </row>
    <row r="64" spans="2:24" ht="17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6"/>
      <c r="N64" s="143"/>
      <c r="O64" s="143"/>
      <c r="P64" s="143"/>
      <c r="Q64" s="143"/>
      <c r="R64" s="145"/>
      <c r="S64" s="146"/>
      <c r="T64" s="146"/>
      <c r="V64" s="146"/>
      <c r="W64" s="146"/>
      <c r="X64" s="146"/>
    </row>
    <row r="65" spans="2:24" ht="17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6"/>
      <c r="N65" s="143"/>
      <c r="O65" s="143"/>
      <c r="P65" s="143"/>
      <c r="Q65" s="143"/>
      <c r="R65" s="145"/>
      <c r="S65" s="146"/>
      <c r="T65" s="146"/>
      <c r="V65" s="146"/>
      <c r="W65" s="146"/>
      <c r="X65" s="146"/>
    </row>
    <row r="66" spans="2:24" ht="17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6"/>
      <c r="N66" s="143"/>
      <c r="O66" s="143"/>
      <c r="P66" s="143"/>
      <c r="Q66" s="143"/>
      <c r="R66" s="145"/>
      <c r="S66" s="146"/>
      <c r="T66" s="146"/>
      <c r="V66" s="146"/>
      <c r="W66" s="146"/>
      <c r="X66" s="146"/>
    </row>
    <row r="67" spans="2:24" ht="17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6"/>
      <c r="N67" s="143"/>
      <c r="O67" s="143"/>
      <c r="P67" s="143"/>
      <c r="Q67" s="143"/>
      <c r="R67" s="145"/>
      <c r="S67" s="146"/>
      <c r="T67" s="146"/>
      <c r="V67" s="146"/>
      <c r="W67" s="146"/>
      <c r="X67" s="146"/>
    </row>
    <row r="68" spans="2:24" ht="17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6"/>
      <c r="N68" s="143"/>
      <c r="O68" s="143"/>
      <c r="P68" s="143"/>
      <c r="Q68" s="143"/>
      <c r="R68" s="145"/>
      <c r="S68" s="146"/>
      <c r="T68" s="146"/>
      <c r="V68" s="146"/>
      <c r="W68" s="146"/>
      <c r="X68" s="146"/>
    </row>
    <row r="69" spans="2:24" ht="17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6"/>
      <c r="N69" s="143"/>
      <c r="O69" s="143"/>
      <c r="P69" s="143"/>
      <c r="Q69" s="143"/>
      <c r="R69" s="145"/>
      <c r="S69" s="146"/>
      <c r="T69" s="146"/>
      <c r="V69" s="146"/>
      <c r="W69" s="146"/>
      <c r="X69" s="146"/>
    </row>
    <row r="70" spans="2:24" ht="17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6"/>
      <c r="N70" s="143"/>
      <c r="O70" s="143"/>
      <c r="P70" s="143"/>
      <c r="Q70" s="143"/>
      <c r="R70" s="145"/>
      <c r="S70" s="146"/>
      <c r="T70" s="146"/>
      <c r="V70" s="146"/>
      <c r="W70" s="146"/>
      <c r="X70" s="146"/>
    </row>
    <row r="71" spans="2:24" ht="17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6"/>
      <c r="N71" s="143"/>
      <c r="O71" s="143"/>
      <c r="P71" s="143"/>
      <c r="Q71" s="143"/>
      <c r="R71" s="145"/>
      <c r="S71" s="146"/>
      <c r="T71" s="146"/>
      <c r="V71" s="146"/>
      <c r="W71" s="146"/>
      <c r="X71" s="146"/>
    </row>
    <row r="72" spans="2:24" ht="17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6"/>
      <c r="N72" s="143"/>
      <c r="O72" s="143"/>
      <c r="P72" s="143"/>
      <c r="Q72" s="143"/>
      <c r="R72" s="145"/>
      <c r="S72" s="146"/>
      <c r="T72" s="146"/>
      <c r="V72" s="146"/>
      <c r="W72" s="146"/>
      <c r="X72" s="146"/>
    </row>
    <row r="73" spans="2:24" ht="17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6"/>
      <c r="N73" s="143"/>
      <c r="O73" s="143"/>
      <c r="P73" s="143"/>
      <c r="Q73" s="143"/>
      <c r="R73" s="145"/>
      <c r="S73" s="146"/>
      <c r="T73" s="146"/>
      <c r="V73" s="146"/>
      <c r="W73" s="146"/>
      <c r="X73" s="146"/>
    </row>
    <row r="74" spans="2:24" ht="17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6"/>
      <c r="N74" s="143"/>
      <c r="O74" s="143"/>
      <c r="P74" s="143"/>
      <c r="Q74" s="143"/>
      <c r="R74" s="145"/>
      <c r="S74" s="146"/>
      <c r="T74" s="146"/>
      <c r="V74" s="146"/>
      <c r="W74" s="146"/>
      <c r="X74" s="146"/>
    </row>
    <row r="75" spans="2:24" ht="17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6"/>
      <c r="N75" s="143"/>
      <c r="O75" s="143"/>
      <c r="P75" s="143"/>
      <c r="Q75" s="143"/>
      <c r="R75" s="145"/>
      <c r="S75" s="146"/>
      <c r="T75" s="146"/>
      <c r="V75" s="146"/>
      <c r="W75" s="146"/>
      <c r="X75" s="146"/>
    </row>
    <row r="76" spans="2:24" ht="17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6"/>
      <c r="N76" s="143"/>
      <c r="O76" s="143"/>
      <c r="P76" s="143"/>
      <c r="Q76" s="143"/>
      <c r="R76" s="145"/>
      <c r="S76" s="146"/>
      <c r="T76" s="146"/>
      <c r="V76" s="146"/>
      <c r="W76" s="146"/>
      <c r="X76" s="146"/>
    </row>
    <row r="77" spans="2:24" ht="17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6"/>
      <c r="N77" s="143"/>
      <c r="O77" s="143"/>
      <c r="P77" s="143"/>
      <c r="Q77" s="143"/>
      <c r="R77" s="145"/>
      <c r="S77" s="146"/>
      <c r="T77" s="146"/>
      <c r="V77" s="146"/>
      <c r="W77" s="146"/>
      <c r="X77" s="146"/>
    </row>
    <row r="78" spans="2:24" ht="17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6"/>
      <c r="N78" s="143"/>
      <c r="O78" s="143"/>
      <c r="P78" s="143"/>
      <c r="Q78" s="143"/>
      <c r="R78" s="145"/>
      <c r="S78" s="146"/>
      <c r="T78" s="146"/>
      <c r="V78" s="146"/>
      <c r="W78" s="146"/>
      <c r="X78" s="146"/>
    </row>
    <row r="79" spans="2:24" ht="17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6"/>
      <c r="N79" s="143"/>
      <c r="O79" s="143"/>
      <c r="P79" s="143"/>
      <c r="Q79" s="143"/>
      <c r="R79" s="145"/>
      <c r="S79" s="146"/>
      <c r="T79" s="146"/>
      <c r="V79" s="146"/>
      <c r="W79" s="146"/>
      <c r="X79" s="146"/>
    </row>
    <row r="80" spans="2:24" ht="17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6"/>
      <c r="N80" s="143"/>
      <c r="O80" s="143"/>
      <c r="P80" s="143"/>
      <c r="Q80" s="143"/>
      <c r="R80" s="145"/>
      <c r="S80" s="146"/>
      <c r="T80" s="146"/>
      <c r="V80" s="146"/>
      <c r="W80" s="146"/>
      <c r="X80" s="146"/>
    </row>
    <row r="81" spans="2:24" ht="17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6"/>
      <c r="N81" s="143"/>
      <c r="O81" s="143"/>
      <c r="P81" s="143"/>
      <c r="Q81" s="143"/>
      <c r="R81" s="145"/>
      <c r="S81" s="146"/>
      <c r="T81" s="146"/>
      <c r="V81" s="146"/>
      <c r="W81" s="146"/>
      <c r="X81" s="146"/>
    </row>
    <row r="82" spans="2:24" ht="17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6"/>
      <c r="N82" s="143"/>
      <c r="O82" s="143"/>
      <c r="P82" s="143"/>
      <c r="Q82" s="143"/>
      <c r="R82" s="145"/>
      <c r="S82" s="146"/>
      <c r="T82" s="146"/>
      <c r="V82" s="146"/>
      <c r="W82" s="146"/>
      <c r="X82" s="146"/>
    </row>
    <row r="83" spans="2:24" ht="17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6"/>
      <c r="N83" s="143"/>
      <c r="O83" s="143"/>
      <c r="P83" s="143"/>
      <c r="Q83" s="143"/>
      <c r="R83" s="145"/>
      <c r="S83" s="146"/>
      <c r="T83" s="146"/>
      <c r="V83" s="146"/>
      <c r="W83" s="146"/>
      <c r="X83" s="146"/>
    </row>
    <row r="84" spans="2:24" ht="17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6"/>
      <c r="N84" s="143"/>
      <c r="O84" s="143"/>
      <c r="P84" s="143"/>
      <c r="Q84" s="143"/>
      <c r="R84" s="145"/>
      <c r="S84" s="146"/>
      <c r="T84" s="146"/>
      <c r="V84" s="146"/>
      <c r="W84" s="146"/>
      <c r="X84" s="146"/>
    </row>
    <row r="85" spans="2:24" ht="17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6"/>
      <c r="N85" s="143"/>
      <c r="O85" s="143"/>
      <c r="P85" s="143"/>
      <c r="Q85" s="143"/>
      <c r="R85" s="145"/>
      <c r="S85" s="146"/>
      <c r="T85" s="146"/>
      <c r="V85" s="146"/>
      <c r="W85" s="146"/>
      <c r="X85" s="146"/>
    </row>
    <row r="86" spans="2:24" ht="17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6"/>
      <c r="N86" s="143"/>
      <c r="O86" s="143"/>
      <c r="P86" s="143"/>
      <c r="Q86" s="143"/>
      <c r="R86" s="145"/>
      <c r="S86" s="146"/>
      <c r="T86" s="146"/>
      <c r="V86" s="146"/>
      <c r="W86" s="146"/>
      <c r="X86" s="146"/>
    </row>
    <row r="87" spans="2:24" ht="17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6"/>
      <c r="N87" s="143"/>
      <c r="O87" s="143"/>
      <c r="P87" s="143"/>
      <c r="Q87" s="143"/>
      <c r="R87" s="145"/>
      <c r="S87" s="146"/>
      <c r="T87" s="146"/>
      <c r="V87" s="146"/>
      <c r="W87" s="146"/>
      <c r="X87" s="146"/>
    </row>
    <row r="88" spans="2:24" ht="17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6"/>
      <c r="N88" s="143"/>
      <c r="O88" s="143"/>
      <c r="P88" s="143"/>
      <c r="Q88" s="143"/>
      <c r="R88" s="145"/>
      <c r="S88" s="146"/>
      <c r="T88" s="146"/>
      <c r="V88" s="146"/>
      <c r="W88" s="146"/>
      <c r="X88" s="146"/>
    </row>
    <row r="89" spans="2:24" ht="17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6"/>
      <c r="N89" s="143"/>
      <c r="O89" s="143"/>
      <c r="P89" s="143"/>
      <c r="Q89" s="143"/>
      <c r="R89" s="145"/>
      <c r="S89" s="146"/>
      <c r="T89" s="146"/>
      <c r="V89" s="146"/>
      <c r="W89" s="146"/>
      <c r="X89" s="146"/>
    </row>
    <row r="90" spans="2:24" ht="17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6"/>
      <c r="N90" s="143"/>
      <c r="O90" s="143"/>
      <c r="P90" s="143"/>
      <c r="Q90" s="143"/>
      <c r="R90" s="145"/>
      <c r="S90" s="146"/>
      <c r="T90" s="146"/>
      <c r="V90" s="146"/>
      <c r="W90" s="146"/>
      <c r="X90" s="146"/>
    </row>
    <row r="91" spans="2:24" ht="17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6"/>
      <c r="N91" s="143"/>
      <c r="O91" s="143"/>
      <c r="P91" s="143"/>
      <c r="Q91" s="143"/>
      <c r="R91" s="145"/>
      <c r="S91" s="146"/>
      <c r="T91" s="146"/>
      <c r="V91" s="146"/>
      <c r="W91" s="146"/>
      <c r="X91" s="146"/>
    </row>
    <row r="92" spans="2:24" ht="17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6"/>
      <c r="N92" s="143"/>
      <c r="O92" s="143"/>
      <c r="P92" s="143"/>
      <c r="Q92" s="143"/>
      <c r="R92" s="145"/>
      <c r="S92" s="146"/>
      <c r="T92" s="146"/>
      <c r="V92" s="146"/>
      <c r="W92" s="146"/>
      <c r="X92" s="146"/>
    </row>
    <row r="93" spans="2:24" ht="17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6"/>
      <c r="N93" s="143"/>
      <c r="O93" s="143"/>
      <c r="P93" s="143"/>
      <c r="Q93" s="143"/>
      <c r="R93" s="145"/>
      <c r="S93" s="146"/>
      <c r="T93" s="146"/>
      <c r="V93" s="146"/>
      <c r="W93" s="146"/>
      <c r="X93" s="146"/>
    </row>
    <row r="94" spans="2:24" ht="17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6"/>
      <c r="N94" s="143"/>
      <c r="O94" s="143"/>
      <c r="P94" s="143"/>
      <c r="Q94" s="143"/>
      <c r="R94" s="145"/>
      <c r="S94" s="146"/>
      <c r="T94" s="146"/>
      <c r="V94" s="146"/>
      <c r="W94" s="146"/>
      <c r="X94" s="146"/>
    </row>
    <row r="95" spans="2:24" ht="17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6"/>
      <c r="N95" s="143"/>
      <c r="O95" s="143"/>
      <c r="P95" s="143"/>
      <c r="Q95" s="143"/>
      <c r="R95" s="145"/>
      <c r="S95" s="146"/>
      <c r="T95" s="146"/>
      <c r="V95" s="146"/>
      <c r="W95" s="146"/>
      <c r="X95" s="146"/>
    </row>
    <row r="96" spans="2:24" ht="17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6"/>
      <c r="N96" s="143"/>
      <c r="O96" s="143"/>
      <c r="P96" s="143"/>
      <c r="Q96" s="143"/>
      <c r="R96" s="145"/>
      <c r="S96" s="146"/>
      <c r="T96" s="146"/>
      <c r="V96" s="146"/>
      <c r="W96" s="146"/>
      <c r="X96" s="146"/>
    </row>
    <row r="97" spans="2:24" ht="17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6"/>
      <c r="N97" s="143"/>
      <c r="O97" s="143"/>
      <c r="P97" s="143"/>
      <c r="Q97" s="143"/>
      <c r="R97" s="145"/>
      <c r="S97" s="146"/>
      <c r="T97" s="146"/>
      <c r="V97" s="146"/>
      <c r="W97" s="146"/>
      <c r="X97" s="146"/>
    </row>
    <row r="98" spans="2:24" ht="17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6"/>
      <c r="N98" s="143"/>
      <c r="O98" s="143"/>
      <c r="P98" s="143"/>
      <c r="Q98" s="143"/>
      <c r="R98" s="145"/>
      <c r="S98" s="146"/>
      <c r="T98" s="146"/>
      <c r="V98" s="146"/>
      <c r="W98" s="146"/>
      <c r="X98" s="146"/>
    </row>
    <row r="99" spans="2:24" ht="17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6"/>
      <c r="N99" s="143"/>
      <c r="O99" s="143"/>
      <c r="P99" s="143"/>
      <c r="Q99" s="143"/>
      <c r="R99" s="145"/>
      <c r="S99" s="146"/>
      <c r="T99" s="146"/>
      <c r="V99" s="146"/>
      <c r="W99" s="146"/>
      <c r="X99" s="146"/>
    </row>
    <row r="100" spans="2:24" ht="17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6"/>
      <c r="N100" s="143"/>
      <c r="O100" s="143"/>
      <c r="P100" s="143"/>
      <c r="Q100" s="143"/>
      <c r="R100" s="145"/>
      <c r="S100" s="146"/>
      <c r="T100" s="146"/>
      <c r="V100" s="146"/>
      <c r="W100" s="146"/>
      <c r="X100" s="146"/>
    </row>
    <row r="101" spans="2:24" ht="17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6"/>
      <c r="N101" s="143"/>
      <c r="O101" s="143"/>
      <c r="P101" s="143"/>
      <c r="Q101" s="143"/>
      <c r="R101" s="145"/>
      <c r="S101" s="146"/>
      <c r="T101" s="146"/>
      <c r="V101" s="146"/>
      <c r="W101" s="146"/>
      <c r="X101" s="146"/>
    </row>
    <row r="102" spans="2:24" ht="17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6"/>
      <c r="N102" s="143"/>
      <c r="O102" s="143"/>
      <c r="P102" s="143"/>
      <c r="Q102" s="143"/>
      <c r="R102" s="145"/>
      <c r="S102" s="146"/>
      <c r="T102" s="146"/>
      <c r="V102" s="146"/>
      <c r="W102" s="146"/>
      <c r="X102" s="146"/>
    </row>
    <row r="103" spans="2:24" ht="17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6"/>
      <c r="N103" s="143"/>
      <c r="O103" s="143"/>
      <c r="P103" s="143"/>
      <c r="Q103" s="143"/>
      <c r="R103" s="145"/>
      <c r="S103" s="146"/>
      <c r="T103" s="146"/>
      <c r="V103" s="146"/>
      <c r="W103" s="146"/>
      <c r="X103" s="146"/>
    </row>
    <row r="104" spans="2:24" ht="17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6"/>
      <c r="N104" s="143"/>
      <c r="O104" s="143"/>
      <c r="P104" s="143"/>
      <c r="Q104" s="143"/>
      <c r="R104" s="145"/>
      <c r="S104" s="146"/>
      <c r="T104" s="146"/>
      <c r="V104" s="146"/>
      <c r="W104" s="146"/>
      <c r="X104" s="146"/>
    </row>
    <row r="105" spans="2:24" ht="17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6"/>
      <c r="N105" s="143"/>
      <c r="O105" s="143"/>
      <c r="P105" s="143"/>
      <c r="Q105" s="143"/>
      <c r="R105" s="145"/>
      <c r="S105" s="146"/>
      <c r="T105" s="146"/>
      <c r="V105" s="146"/>
      <c r="W105" s="146"/>
      <c r="X105" s="146"/>
    </row>
    <row r="106" spans="2:24" ht="17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6"/>
      <c r="N106" s="143"/>
      <c r="O106" s="143"/>
      <c r="P106" s="143"/>
      <c r="Q106" s="143"/>
      <c r="R106" s="145"/>
      <c r="S106" s="146"/>
      <c r="T106" s="146"/>
      <c r="V106" s="146"/>
      <c r="W106" s="146"/>
      <c r="X106" s="146"/>
    </row>
    <row r="107" spans="2:24" ht="17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6"/>
      <c r="N107" s="143"/>
      <c r="O107" s="143"/>
      <c r="P107" s="143"/>
      <c r="Q107" s="143"/>
      <c r="R107" s="145"/>
      <c r="S107" s="146"/>
      <c r="T107" s="146"/>
      <c r="V107" s="146"/>
      <c r="W107" s="146"/>
      <c r="X107" s="146"/>
    </row>
    <row r="108" spans="2:24" ht="17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6"/>
      <c r="N108" s="143"/>
      <c r="O108" s="143"/>
      <c r="P108" s="143"/>
      <c r="Q108" s="143"/>
      <c r="R108" s="145"/>
      <c r="S108" s="146"/>
      <c r="T108" s="146"/>
      <c r="V108" s="146"/>
      <c r="W108" s="146"/>
      <c r="X108" s="146"/>
    </row>
    <row r="109" spans="2:24" ht="17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6"/>
      <c r="N109" s="143"/>
      <c r="O109" s="143"/>
      <c r="P109" s="143"/>
      <c r="Q109" s="143"/>
      <c r="R109" s="145"/>
      <c r="S109" s="146"/>
      <c r="T109" s="146"/>
      <c r="V109" s="146"/>
      <c r="W109" s="146"/>
      <c r="X109" s="146"/>
    </row>
    <row r="110" spans="2:24" ht="17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6"/>
      <c r="N110" s="143"/>
      <c r="O110" s="143"/>
      <c r="P110" s="143"/>
      <c r="Q110" s="143"/>
      <c r="R110" s="145"/>
      <c r="S110" s="146"/>
      <c r="T110" s="146"/>
      <c r="V110" s="146"/>
      <c r="W110" s="146"/>
      <c r="X110" s="146"/>
    </row>
    <row r="111" spans="2:24" ht="17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6"/>
      <c r="N111" s="143"/>
      <c r="O111" s="143"/>
      <c r="P111" s="143"/>
      <c r="Q111" s="143"/>
      <c r="R111" s="145"/>
      <c r="S111" s="146"/>
      <c r="T111" s="146"/>
      <c r="V111" s="146"/>
      <c r="W111" s="146"/>
      <c r="X111" s="146"/>
    </row>
    <row r="112" spans="2:24" ht="17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6"/>
      <c r="N112" s="143"/>
      <c r="O112" s="143"/>
      <c r="P112" s="143"/>
      <c r="Q112" s="143"/>
      <c r="R112" s="145"/>
      <c r="S112" s="146"/>
      <c r="T112" s="146"/>
      <c r="V112" s="146"/>
      <c r="W112" s="146"/>
      <c r="X112" s="146"/>
    </row>
    <row r="113" spans="2:24" ht="17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6"/>
      <c r="N113" s="143"/>
      <c r="O113" s="143"/>
      <c r="P113" s="143"/>
      <c r="Q113" s="143"/>
      <c r="R113" s="145"/>
      <c r="S113" s="146"/>
      <c r="T113" s="146"/>
      <c r="V113" s="146"/>
      <c r="W113" s="146"/>
      <c r="X113" s="146"/>
    </row>
    <row r="114" spans="2:24" ht="17.25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6"/>
      <c r="N114" s="143"/>
      <c r="O114" s="143"/>
      <c r="P114" s="143"/>
      <c r="Q114" s="143"/>
      <c r="R114" s="145"/>
      <c r="S114" s="146"/>
      <c r="T114" s="146"/>
      <c r="V114" s="146"/>
      <c r="W114" s="146"/>
      <c r="X114" s="146"/>
    </row>
    <row r="115" spans="2:24" ht="17.25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6"/>
      <c r="N115" s="143"/>
      <c r="O115" s="143"/>
      <c r="P115" s="143"/>
      <c r="Q115" s="143"/>
      <c r="R115" s="145"/>
      <c r="S115" s="146"/>
      <c r="T115" s="146"/>
      <c r="V115" s="146"/>
      <c r="W115" s="146"/>
      <c r="X115" s="146"/>
    </row>
    <row r="116" spans="2:24" ht="17.25"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6"/>
      <c r="N116" s="143"/>
      <c r="O116" s="143"/>
      <c r="P116" s="143"/>
      <c r="Q116" s="143"/>
      <c r="R116" s="145"/>
      <c r="S116" s="146"/>
      <c r="T116" s="146"/>
      <c r="V116" s="146"/>
      <c r="W116" s="146"/>
      <c r="X116" s="146"/>
    </row>
    <row r="117" spans="2:24" ht="17.25"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6"/>
      <c r="N117" s="143"/>
      <c r="O117" s="143"/>
      <c r="P117" s="143"/>
      <c r="Q117" s="143"/>
      <c r="R117" s="145"/>
      <c r="S117" s="146"/>
      <c r="T117" s="146"/>
      <c r="V117" s="146"/>
      <c r="W117" s="146"/>
      <c r="X117" s="146"/>
    </row>
  </sheetData>
  <sheetProtection/>
  <printOptions/>
  <pageMargins left="0.7874015748031497" right="0.7874015748031497" top="0.7874015748031497" bottom="0" header="0.5118110236220472" footer="0.1968503937007874"/>
  <pageSetup firstPageNumber="40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132381</cp:lastModifiedBy>
  <cp:lastPrinted>2018-12-26T07:09:36Z</cp:lastPrinted>
  <dcterms:created xsi:type="dcterms:W3CDTF">1999-09-14T07:18:54Z</dcterms:created>
  <dcterms:modified xsi:type="dcterms:W3CDTF">2018-12-27T05:45:26Z</dcterms:modified>
  <cp:category/>
  <cp:version/>
  <cp:contentType/>
  <cp:contentStatus/>
</cp:coreProperties>
</file>