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実数" sheetId="1" r:id="rId1"/>
    <sheet name="率" sheetId="2" r:id="rId2"/>
  </sheets>
  <definedNames>
    <definedName name="_xlnm.Print_Area" localSheetId="0">'実数'!$A$1:$W$65</definedName>
    <definedName name="_xlnm.Print_Area" localSheetId="1">'率'!$A$1:$W$65</definedName>
    <definedName name="_xlnm.Print_Area">'実数'!$A$2:$I$64</definedName>
    <definedName name="Print_Area_MI" localSheetId="0">'実数'!$A$2:$I$64</definedName>
    <definedName name="Print_Area_MI" localSheetId="1">'率'!$A$1:$I$64</definedName>
    <definedName name="PRINT_AREA_MI">'実数'!$A$2:$I$64</definedName>
  </definedNames>
  <calcPr fullCalcOnLoad="1"/>
</workbook>
</file>

<file path=xl/sharedStrings.xml><?xml version="1.0" encoding="utf-8"?>
<sst xmlns="http://schemas.openxmlformats.org/spreadsheetml/2006/main" count="478" uniqueCount="89">
  <si>
    <t>全死因</t>
  </si>
  <si>
    <t>結核</t>
  </si>
  <si>
    <t>悪性新生物</t>
  </si>
  <si>
    <t>糖尿病</t>
  </si>
  <si>
    <t>心疾患</t>
  </si>
  <si>
    <t>脳血管疾患</t>
  </si>
  <si>
    <t>肺炎</t>
  </si>
  <si>
    <t>肝疾患</t>
  </si>
  <si>
    <t>腎不全</t>
  </si>
  <si>
    <t>老衰</t>
  </si>
  <si>
    <t>自殺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</si>
  <si>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</si>
  <si>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</si>
  <si>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</si>
  <si>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</si>
  <si>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</si>
  <si>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</si>
  <si>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　下津町</t>
  </si>
  <si>
    <t>　野上町</t>
  </si>
  <si>
    <t>　美里町</t>
  </si>
  <si>
    <t>岩出保健所</t>
  </si>
  <si>
    <t>　打田町</t>
  </si>
  <si>
    <t>　粉河町</t>
  </si>
  <si>
    <t>　那賀町</t>
  </si>
  <si>
    <t>　桃山町</t>
  </si>
  <si>
    <t>　貴志川町</t>
  </si>
  <si>
    <t>　岩出町</t>
  </si>
  <si>
    <t>高野口保健所</t>
  </si>
  <si>
    <t>　橋本市</t>
  </si>
  <si>
    <t>　かつらぎ町</t>
  </si>
  <si>
    <t>　高野口町</t>
  </si>
  <si>
    <t>　九度山町</t>
  </si>
  <si>
    <t>　高野町</t>
  </si>
  <si>
    <t>　花園村</t>
  </si>
  <si>
    <t>湯浅保健所</t>
  </si>
  <si>
    <t>　有田市</t>
  </si>
  <si>
    <t>　湯浅町</t>
  </si>
  <si>
    <t>　広川町</t>
  </si>
  <si>
    <t>　吉備町</t>
  </si>
  <si>
    <t>　金屋町</t>
  </si>
  <si>
    <t>　清水町</t>
  </si>
  <si>
    <t>御坊保健所</t>
  </si>
  <si>
    <t>　御坊市</t>
  </si>
  <si>
    <t>　美浜町</t>
  </si>
  <si>
    <t>　日高町</t>
  </si>
  <si>
    <t>　由良町</t>
  </si>
  <si>
    <t>　川辺町</t>
  </si>
  <si>
    <t>　中津村</t>
  </si>
  <si>
    <t>　美山村</t>
  </si>
  <si>
    <t>　印南町</t>
  </si>
  <si>
    <t>田辺保健所</t>
  </si>
  <si>
    <t>　田辺市</t>
  </si>
  <si>
    <t>　龍神村</t>
  </si>
  <si>
    <t>　南部川村</t>
  </si>
  <si>
    <t>　南部町</t>
  </si>
  <si>
    <t>　白浜町</t>
  </si>
  <si>
    <t>　中辺路町</t>
  </si>
  <si>
    <t>　大塔村</t>
  </si>
  <si>
    <t>　上富田町</t>
  </si>
  <si>
    <t>　日置川町</t>
  </si>
  <si>
    <t>　すさみ町</t>
  </si>
  <si>
    <t>　串本町</t>
  </si>
  <si>
    <t>　古座町</t>
  </si>
  <si>
    <t>　古座川町</t>
  </si>
  <si>
    <t>新宮保健所</t>
  </si>
  <si>
    <t>　新宮市</t>
  </si>
  <si>
    <t>　那智勝浦町</t>
  </si>
  <si>
    <t>　太地町</t>
  </si>
  <si>
    <t>　熊野川町</t>
  </si>
  <si>
    <t>　本宮町</t>
  </si>
  <si>
    <t>　北山村</t>
  </si>
  <si>
    <t>新宮保健所古座支所</t>
  </si>
  <si>
    <t>喘息</t>
  </si>
  <si>
    <t>不慮の事故</t>
  </si>
  <si>
    <t>第１１表－１　選択死因別死亡数、保健所・市町村別</t>
  </si>
  <si>
    <t>第１１表－２　選択死因別死亡率（人口１０万対）、保健所・市町村別</t>
  </si>
  <si>
    <t>和歌山市</t>
  </si>
  <si>
    <t>（その２）</t>
  </si>
  <si>
    <t>　平成１４年</t>
  </si>
  <si>
    <t>（その１）</t>
  </si>
  <si>
    <t xml:space="preserve">  上富田町</t>
  </si>
  <si>
    <t>大動脈瘤
及び解離</t>
  </si>
  <si>
    <t>高血圧性
疾患</t>
  </si>
  <si>
    <t>慢性閉塞性
肺疾患</t>
  </si>
  <si>
    <t>その他の
死因</t>
  </si>
  <si>
    <t>人口
H14.10.1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</si>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</sst>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37" fontId="11" fillId="0" borderId="1" xfId="0" applyNumberFormat="1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horizontal="center" vertical="center"/>
      <protection/>
    </xf>
    <xf numFmtId="37" fontId="11" fillId="0" borderId="2" xfId="0" applyNumberFormat="1" applyFont="1" applyBorder="1" applyAlignment="1" applyProtection="1">
      <alignment horizontal="left" vertical="center"/>
      <protection/>
    </xf>
    <xf numFmtId="176" fontId="10" fillId="0" borderId="3" xfId="0" applyNumberFormat="1" applyFont="1" applyBorder="1" applyAlignment="1" applyProtection="1">
      <alignment horizontal="left"/>
      <protection/>
    </xf>
    <xf numFmtId="176" fontId="10" fillId="0" borderId="3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10" fillId="0" borderId="1" xfId="0" applyNumberFormat="1" applyFont="1" applyBorder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9" fillId="0" borderId="1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/>
      <protection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4" xfId="0" applyNumberFormat="1" applyFont="1" applyBorder="1" applyAlignment="1" applyProtection="1">
      <alignment horizontal="right" vertical="center"/>
      <protection locked="0"/>
    </xf>
    <xf numFmtId="176" fontId="11" fillId="0" borderId="5" xfId="0" applyNumberFormat="1" applyFont="1" applyBorder="1" applyAlignment="1" applyProtection="1">
      <alignment horizontal="right" vertical="center"/>
      <protection locked="0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176" fontId="11" fillId="0" borderId="7" xfId="0" applyNumberFormat="1" applyFont="1" applyBorder="1" applyAlignment="1" applyProtection="1">
      <alignment horizontal="right" vertical="center"/>
      <protection locked="0"/>
    </xf>
    <xf numFmtId="176" fontId="11" fillId="0" borderId="8" xfId="0" applyNumberFormat="1" applyFont="1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 applyProtection="1">
      <alignment horizontal="right" vertical="center"/>
      <protection locked="0"/>
    </xf>
    <xf numFmtId="176" fontId="11" fillId="0" borderId="10" xfId="0" applyNumberFormat="1" applyFont="1" applyBorder="1" applyAlignment="1" applyProtection="1">
      <alignment horizontal="right" vertical="center"/>
      <protection locked="0"/>
    </xf>
    <xf numFmtId="176" fontId="11" fillId="0" borderId="11" xfId="0" applyNumberFormat="1" applyFont="1" applyBorder="1" applyAlignment="1" applyProtection="1">
      <alignment horizontal="right" vertical="center"/>
      <protection locked="0"/>
    </xf>
    <xf numFmtId="176" fontId="11" fillId="0" borderId="12" xfId="0" applyNumberFormat="1" applyFont="1" applyBorder="1" applyAlignment="1" applyProtection="1">
      <alignment horizontal="right" vertical="center"/>
      <protection locked="0"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176" fontId="11" fillId="0" borderId="14" xfId="0" applyNumberFormat="1" applyFont="1" applyBorder="1" applyAlignment="1" applyProtection="1">
      <alignment horizontal="right" vertical="center"/>
      <protection locked="0"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horizontal="left" vertical="center"/>
      <protection/>
    </xf>
    <xf numFmtId="176" fontId="11" fillId="0" borderId="17" xfId="0" applyNumberFormat="1" applyFont="1" applyBorder="1" applyAlignment="1" applyProtection="1">
      <alignment horizontal="right" vertical="center"/>
      <protection locked="0"/>
    </xf>
    <xf numFmtId="37" fontId="11" fillId="0" borderId="18" xfId="0" applyNumberFormat="1" applyFont="1" applyBorder="1" applyAlignment="1" applyProtection="1">
      <alignment vertical="center"/>
      <protection/>
    </xf>
    <xf numFmtId="37" fontId="11" fillId="0" borderId="19" xfId="0" applyNumberFormat="1" applyFont="1" applyBorder="1" applyAlignment="1" applyProtection="1">
      <alignment horizontal="left" vertical="center"/>
      <protection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176" fontId="11" fillId="0" borderId="21" xfId="0" applyNumberFormat="1" applyFont="1" applyBorder="1" applyAlignment="1" applyProtection="1">
      <alignment horizontal="right" vertical="center"/>
      <protection locked="0"/>
    </xf>
    <xf numFmtId="37" fontId="11" fillId="0" borderId="22" xfId="0" applyNumberFormat="1" applyFont="1" applyBorder="1" applyAlignment="1" applyProtection="1">
      <alignment horizontal="left" vertical="center"/>
      <protection/>
    </xf>
    <xf numFmtId="176" fontId="11" fillId="0" borderId="23" xfId="0" applyNumberFormat="1" applyFont="1" applyBorder="1" applyAlignment="1" applyProtection="1">
      <alignment horizontal="right" vertical="center"/>
      <protection locked="0"/>
    </xf>
    <xf numFmtId="176" fontId="11" fillId="0" borderId="24" xfId="0" applyNumberFormat="1" applyFont="1" applyBorder="1" applyAlignment="1" applyProtection="1">
      <alignment horizontal="right" vertical="center"/>
      <protection locked="0"/>
    </xf>
    <xf numFmtId="37" fontId="11" fillId="0" borderId="25" xfId="0" applyNumberFormat="1" applyFont="1" applyBorder="1" applyAlignment="1" applyProtection="1">
      <alignment horizontal="left" vertical="center"/>
      <protection/>
    </xf>
    <xf numFmtId="176" fontId="11" fillId="0" borderId="26" xfId="0" applyNumberFormat="1" applyFont="1" applyBorder="1" applyAlignment="1" applyProtection="1">
      <alignment horizontal="right" vertical="center"/>
      <protection locked="0"/>
    </xf>
    <xf numFmtId="176" fontId="11" fillId="0" borderId="27" xfId="0" applyNumberFormat="1" applyFont="1" applyBorder="1" applyAlignment="1" applyProtection="1">
      <alignment horizontal="right" vertical="center"/>
      <protection locked="0"/>
    </xf>
    <xf numFmtId="37" fontId="11" fillId="0" borderId="28" xfId="0" applyNumberFormat="1" applyFont="1" applyBorder="1" applyAlignment="1" applyProtection="1">
      <alignment vertical="center"/>
      <protection/>
    </xf>
    <xf numFmtId="37" fontId="11" fillId="0" borderId="29" xfId="0" applyNumberFormat="1" applyFont="1" applyBorder="1" applyAlignment="1" applyProtection="1">
      <alignment horizontal="left" vertical="center"/>
      <protection/>
    </xf>
    <xf numFmtId="176" fontId="9" fillId="2" borderId="30" xfId="0" applyNumberFormat="1" applyFont="1" applyFill="1" applyBorder="1" applyAlignment="1" applyProtection="1">
      <alignment horizontal="right" vertical="center"/>
      <protection/>
    </xf>
    <xf numFmtId="176" fontId="9" fillId="2" borderId="31" xfId="0" applyNumberFormat="1" applyFont="1" applyFill="1" applyBorder="1" applyAlignment="1" applyProtection="1">
      <alignment horizontal="right" vertical="center"/>
      <protection/>
    </xf>
    <xf numFmtId="37" fontId="9" fillId="2" borderId="32" xfId="0" applyNumberFormat="1" applyFont="1" applyFill="1" applyBorder="1" applyAlignment="1" applyProtection="1">
      <alignment vertical="center"/>
      <protection/>
    </xf>
    <xf numFmtId="37" fontId="9" fillId="2" borderId="33" xfId="0" applyNumberFormat="1" applyFont="1" applyFill="1" applyBorder="1" applyAlignment="1" applyProtection="1">
      <alignment horizontal="left" vertical="center"/>
      <protection/>
    </xf>
    <xf numFmtId="37" fontId="9" fillId="2" borderId="33" xfId="0" applyNumberFormat="1" applyFont="1" applyFill="1" applyBorder="1" applyAlignment="1" applyProtection="1">
      <alignment horizontal="left" vertical="center" shrinkToFit="1"/>
      <protection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176" fontId="11" fillId="0" borderId="36" xfId="0" applyNumberFormat="1" applyFont="1" applyBorder="1" applyAlignment="1" applyProtection="1">
      <alignment horizontal="right" vertical="center"/>
      <protection locked="0"/>
    </xf>
    <xf numFmtId="176" fontId="11" fillId="0" borderId="37" xfId="0" applyNumberFormat="1" applyFont="1" applyBorder="1" applyAlignment="1" applyProtection="1">
      <alignment horizontal="right" vertical="center"/>
      <protection locked="0"/>
    </xf>
    <xf numFmtId="176" fontId="11" fillId="0" borderId="38" xfId="0" applyNumberFormat="1" applyFont="1" applyBorder="1" applyAlignment="1" applyProtection="1">
      <alignment horizontal="right" vertical="center"/>
      <protection locked="0"/>
    </xf>
    <xf numFmtId="176" fontId="9" fillId="2" borderId="39" xfId="0" applyNumberFormat="1" applyFont="1" applyFill="1" applyBorder="1" applyAlignment="1" applyProtection="1">
      <alignment horizontal="right" vertical="center"/>
      <protection/>
    </xf>
    <xf numFmtId="176" fontId="9" fillId="2" borderId="40" xfId="0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horizontal="center" vertical="center"/>
      <protection/>
    </xf>
    <xf numFmtId="176" fontId="9" fillId="2" borderId="24" xfId="0" applyNumberFormat="1" applyFont="1" applyFill="1" applyBorder="1" applyAlignment="1" applyProtection="1">
      <alignment horizontal="right" vertical="center"/>
      <protection/>
    </xf>
    <xf numFmtId="176" fontId="9" fillId="2" borderId="0" xfId="0" applyNumberFormat="1" applyFont="1" applyFill="1" applyBorder="1" applyAlignment="1" applyProtection="1">
      <alignment horizontal="right" vertical="center"/>
      <protection/>
    </xf>
    <xf numFmtId="176" fontId="9" fillId="2" borderId="38" xfId="0" applyNumberFormat="1" applyFont="1" applyFill="1" applyBorder="1" applyAlignment="1" applyProtection="1">
      <alignment horizontal="right" vertical="center"/>
      <protection/>
    </xf>
    <xf numFmtId="176" fontId="9" fillId="2" borderId="23" xfId="0" applyNumberFormat="1" applyFont="1" applyFill="1" applyBorder="1" applyAlignment="1" applyProtection="1">
      <alignment horizontal="right" vertical="center"/>
      <protection/>
    </xf>
    <xf numFmtId="37" fontId="9" fillId="2" borderId="1" xfId="0" applyNumberFormat="1" applyFont="1" applyFill="1" applyBorder="1" applyAlignment="1" applyProtection="1">
      <alignment vertical="center"/>
      <protection/>
    </xf>
    <xf numFmtId="37" fontId="9" fillId="2" borderId="1" xfId="0" applyNumberFormat="1" applyFont="1" applyFill="1" applyBorder="1" applyAlignment="1" applyProtection="1">
      <alignment horizontal="left" vertical="center"/>
      <protection/>
    </xf>
    <xf numFmtId="37" fontId="7" fillId="2" borderId="32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Border="1" applyAlignment="1" applyProtection="1">
      <alignment horizontal="right" vertical="center"/>
      <protection/>
    </xf>
    <xf numFmtId="37" fontId="10" fillId="0" borderId="28" xfId="0" applyNumberFormat="1" applyFont="1" applyBorder="1" applyAlignment="1" applyProtection="1">
      <alignment horizontal="right" vertical="center"/>
      <protection/>
    </xf>
    <xf numFmtId="37" fontId="10" fillId="0" borderId="15" xfId="0" applyNumberFormat="1" applyFont="1" applyBorder="1" applyAlignment="1" applyProtection="1">
      <alignment horizontal="right" vertical="center"/>
      <protection/>
    </xf>
    <xf numFmtId="37" fontId="10" fillId="0" borderId="18" xfId="0" applyNumberFormat="1" applyFont="1" applyBorder="1" applyAlignment="1" applyProtection="1">
      <alignment horizontal="right" vertical="center"/>
      <protection/>
    </xf>
    <xf numFmtId="37" fontId="7" fillId="2" borderId="32" xfId="0" applyNumberFormat="1" applyFont="1" applyFill="1" applyBorder="1" applyAlignment="1" applyProtection="1">
      <alignment horizontal="left" vertical="center" shrinkToFit="1"/>
      <protection/>
    </xf>
    <xf numFmtId="37" fontId="10" fillId="0" borderId="41" xfId="0" applyNumberFormat="1" applyFont="1" applyBorder="1" applyAlignment="1" applyProtection="1">
      <alignment horizontal="right" vertical="center"/>
      <protection/>
    </xf>
    <xf numFmtId="176" fontId="11" fillId="0" borderId="42" xfId="0" applyNumberFormat="1" applyFont="1" applyBorder="1" applyAlignment="1" applyProtection="1">
      <alignment horizontal="right" vertical="center"/>
      <protection locked="0"/>
    </xf>
    <xf numFmtId="176" fontId="9" fillId="2" borderId="43" xfId="0" applyNumberFormat="1" applyFont="1" applyFill="1" applyBorder="1" applyAlignment="1" applyProtection="1">
      <alignment horizontal="right" vertical="center"/>
      <protection/>
    </xf>
    <xf numFmtId="176" fontId="9" fillId="2" borderId="44" xfId="0" applyNumberFormat="1" applyFont="1" applyFill="1" applyBorder="1" applyAlignment="1" applyProtection="1">
      <alignment horizontal="right" vertical="center"/>
      <protection/>
    </xf>
    <xf numFmtId="176" fontId="11" fillId="0" borderId="43" xfId="0" applyNumberFormat="1" applyFont="1" applyBorder="1" applyAlignment="1" applyProtection="1">
      <alignment horizontal="right" vertical="center"/>
      <protection locked="0"/>
    </xf>
    <xf numFmtId="176" fontId="11" fillId="0" borderId="45" xfId="0" applyNumberFormat="1" applyFont="1" applyBorder="1" applyAlignment="1" applyProtection="1">
      <alignment horizontal="right" vertical="center"/>
      <protection locked="0"/>
    </xf>
    <xf numFmtId="176" fontId="11" fillId="0" borderId="46" xfId="0" applyNumberFormat="1" applyFont="1" applyBorder="1" applyAlignment="1" applyProtection="1">
      <alignment horizontal="right" vertical="center"/>
      <protection locked="0"/>
    </xf>
    <xf numFmtId="176" fontId="11" fillId="0" borderId="47" xfId="0" applyNumberFormat="1" applyFont="1" applyBorder="1" applyAlignment="1" applyProtection="1">
      <alignment horizontal="right" vertical="center"/>
      <protection locked="0"/>
    </xf>
    <xf numFmtId="176" fontId="11" fillId="0" borderId="48" xfId="0" applyNumberFormat="1" applyFont="1" applyBorder="1" applyAlignment="1" applyProtection="1">
      <alignment horizontal="right" vertical="center"/>
      <protection locked="0"/>
    </xf>
    <xf numFmtId="176" fontId="11" fillId="0" borderId="49" xfId="0" applyNumberFormat="1" applyFont="1" applyBorder="1" applyAlignment="1" applyProtection="1">
      <alignment horizontal="right" vertical="center"/>
      <protection locked="0"/>
    </xf>
    <xf numFmtId="176" fontId="9" fillId="2" borderId="25" xfId="0" applyNumberFormat="1" applyFont="1" applyFill="1" applyBorder="1" applyAlignment="1" applyProtection="1">
      <alignment horizontal="right" vertical="center"/>
      <protection/>
    </xf>
    <xf numFmtId="176" fontId="9" fillId="2" borderId="33" xfId="0" applyNumberFormat="1" applyFont="1" applyFill="1" applyBorder="1" applyAlignment="1" applyProtection="1">
      <alignment horizontal="right"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176" fontId="11" fillId="0" borderId="29" xfId="0" applyNumberFormat="1" applyFont="1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176" fontId="11" fillId="0" borderId="19" xfId="0" applyNumberFormat="1" applyFont="1" applyBorder="1" applyAlignment="1" applyProtection="1">
      <alignment horizontal="right" vertical="center"/>
      <protection locked="0"/>
    </xf>
    <xf numFmtId="185" fontId="10" fillId="0" borderId="3" xfId="0" applyNumberFormat="1" applyFont="1" applyBorder="1" applyAlignment="1" applyProtection="1">
      <alignment horizontal="left"/>
      <protection/>
    </xf>
    <xf numFmtId="185" fontId="10" fillId="0" borderId="3" xfId="0" applyNumberFormat="1" applyFont="1" applyBorder="1" applyAlignment="1" applyProtection="1" quotePrefix="1">
      <alignment horizontal="right"/>
      <protection/>
    </xf>
    <xf numFmtId="185" fontId="9" fillId="2" borderId="25" xfId="0" applyNumberFormat="1" applyFont="1" applyFill="1" applyBorder="1" applyAlignment="1" applyProtection="1">
      <alignment horizontal="right" vertical="center"/>
      <protection/>
    </xf>
    <xf numFmtId="185" fontId="9" fillId="2" borderId="43" xfId="0" applyNumberFormat="1" applyFont="1" applyFill="1" applyBorder="1" applyAlignment="1" applyProtection="1">
      <alignment horizontal="right" vertical="center"/>
      <protection/>
    </xf>
    <xf numFmtId="185" fontId="9" fillId="2" borderId="24" xfId="0" applyNumberFormat="1" applyFont="1" applyFill="1" applyBorder="1" applyAlignment="1" applyProtection="1">
      <alignment horizontal="right" vertical="center"/>
      <protection/>
    </xf>
    <xf numFmtId="185" fontId="9" fillId="2" borderId="0" xfId="0" applyNumberFormat="1" applyFont="1" applyFill="1" applyBorder="1" applyAlignment="1" applyProtection="1">
      <alignment horizontal="right" vertical="center"/>
      <protection/>
    </xf>
    <xf numFmtId="185" fontId="9" fillId="2" borderId="38" xfId="0" applyNumberFormat="1" applyFont="1" applyFill="1" applyBorder="1" applyAlignment="1" applyProtection="1">
      <alignment horizontal="right" vertical="center"/>
      <protection/>
    </xf>
    <xf numFmtId="185" fontId="9" fillId="2" borderId="33" xfId="0" applyNumberFormat="1" applyFont="1" applyFill="1" applyBorder="1" applyAlignment="1" applyProtection="1">
      <alignment horizontal="right" vertical="center"/>
      <protection/>
    </xf>
    <xf numFmtId="185" fontId="9" fillId="2" borderId="44" xfId="0" applyNumberFormat="1" applyFont="1" applyFill="1" applyBorder="1" applyAlignment="1" applyProtection="1">
      <alignment horizontal="right" vertical="center"/>
      <protection/>
    </xf>
    <xf numFmtId="185" fontId="9" fillId="2" borderId="31" xfId="0" applyNumberFormat="1" applyFont="1" applyFill="1" applyBorder="1" applyAlignment="1" applyProtection="1">
      <alignment horizontal="right" vertical="center"/>
      <protection/>
    </xf>
    <xf numFmtId="185" fontId="9" fillId="2" borderId="39" xfId="0" applyNumberFormat="1" applyFont="1" applyFill="1" applyBorder="1" applyAlignment="1" applyProtection="1">
      <alignment horizontal="right" vertical="center"/>
      <protection/>
    </xf>
    <xf numFmtId="185" fontId="9" fillId="2" borderId="40" xfId="0" applyNumberFormat="1" applyFont="1" applyFill="1" applyBorder="1" applyAlignment="1" applyProtection="1">
      <alignment horizontal="right" vertical="center"/>
      <protection/>
    </xf>
    <xf numFmtId="178" fontId="11" fillId="0" borderId="50" xfId="0" applyNumberFormat="1" applyFont="1" applyBorder="1" applyAlignment="1" applyProtection="1">
      <alignment vertical="center"/>
      <protection/>
    </xf>
    <xf numFmtId="178" fontId="9" fillId="2" borderId="23" xfId="0" applyNumberFormat="1" applyFont="1" applyFill="1" applyBorder="1" applyAlignment="1" applyProtection="1">
      <alignment horizontal="right" vertical="center"/>
      <protection/>
    </xf>
    <xf numFmtId="178" fontId="9" fillId="2" borderId="24" xfId="0" applyNumberFormat="1" applyFont="1" applyFill="1" applyBorder="1" applyAlignment="1" applyProtection="1">
      <alignment horizontal="right" vertical="center"/>
      <protection/>
    </xf>
    <xf numFmtId="178" fontId="9" fillId="2" borderId="0" xfId="0" applyNumberFormat="1" applyFont="1" applyFill="1" applyBorder="1" applyAlignment="1" applyProtection="1">
      <alignment vertical="center"/>
      <protection/>
    </xf>
    <xf numFmtId="178" fontId="9" fillId="2" borderId="30" xfId="0" applyNumberFormat="1" applyFont="1" applyFill="1" applyBorder="1" applyAlignment="1" applyProtection="1">
      <alignment horizontal="right" vertical="center"/>
      <protection/>
    </xf>
    <xf numFmtId="178" fontId="9" fillId="2" borderId="31" xfId="0" applyNumberFormat="1" applyFont="1" applyFill="1" applyBorder="1" applyAlignment="1" applyProtection="1">
      <alignment horizontal="right" vertical="center"/>
      <protection/>
    </xf>
    <xf numFmtId="178" fontId="9" fillId="2" borderId="51" xfId="0" applyNumberFormat="1" applyFont="1" applyFill="1" applyBorder="1" applyAlignment="1" applyProtection="1">
      <alignment vertical="center"/>
      <protection/>
    </xf>
    <xf numFmtId="178" fontId="11" fillId="0" borderId="52" xfId="0" applyNumberFormat="1" applyFont="1" applyBorder="1" applyAlignment="1" applyProtection="1">
      <alignment vertical="center"/>
      <protection/>
    </xf>
    <xf numFmtId="178" fontId="11" fillId="0" borderId="53" xfId="0" applyNumberFormat="1" applyFont="1" applyBorder="1" applyAlignment="1" applyProtection="1">
      <alignment vertical="center"/>
      <protection/>
    </xf>
    <xf numFmtId="178" fontId="11" fillId="0" borderId="54" xfId="0" applyNumberFormat="1" applyFont="1" applyBorder="1" applyAlignment="1" applyProtection="1">
      <alignment vertical="center"/>
      <protection/>
    </xf>
    <xf numFmtId="178" fontId="11" fillId="0" borderId="55" xfId="0" applyNumberFormat="1" applyFont="1" applyBorder="1" applyAlignment="1" applyProtection="1">
      <alignment vertical="center"/>
      <protection/>
    </xf>
    <xf numFmtId="178" fontId="11" fillId="0" borderId="56" xfId="0" applyNumberFormat="1" applyFont="1" applyBorder="1" applyAlignment="1" applyProtection="1">
      <alignment vertical="center"/>
      <protection/>
    </xf>
    <xf numFmtId="178" fontId="11" fillId="0" borderId="55" xfId="0" applyNumberFormat="1" applyFont="1" applyBorder="1" applyAlignment="1" applyProtection="1">
      <alignment horizontal="right"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185" fontId="13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 horizontal="left" vertical="center"/>
      <protection/>
    </xf>
    <xf numFmtId="176" fontId="13" fillId="0" borderId="3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left"/>
      <protection/>
    </xf>
    <xf numFmtId="176" fontId="7" fillId="0" borderId="3" xfId="0" applyNumberFormat="1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vertical="center"/>
      <protection/>
    </xf>
    <xf numFmtId="176" fontId="10" fillId="0" borderId="58" xfId="0" applyNumberFormat="1" applyFont="1" applyBorder="1" applyAlignment="1" applyProtection="1">
      <alignment horizontal="center" vertical="center" wrapText="1"/>
      <protection/>
    </xf>
    <xf numFmtId="176" fontId="10" fillId="0" borderId="59" xfId="0" applyNumberFormat="1" applyFont="1" applyBorder="1" applyAlignment="1" applyProtection="1">
      <alignment horizontal="center" vertical="center" wrapText="1"/>
      <protection/>
    </xf>
    <xf numFmtId="176" fontId="10" fillId="0" borderId="60" xfId="0" applyNumberFormat="1" applyFont="1" applyBorder="1" applyAlignment="1" applyProtection="1">
      <alignment horizontal="center" vertical="center" wrapText="1"/>
      <protection/>
    </xf>
    <xf numFmtId="176" fontId="10" fillId="0" borderId="61" xfId="0" applyNumberFormat="1" applyFont="1" applyBorder="1" applyAlignment="1" applyProtection="1">
      <alignment horizontal="center" vertical="center" wrapText="1"/>
      <protection/>
    </xf>
    <xf numFmtId="176" fontId="10" fillId="0" borderId="62" xfId="0" applyNumberFormat="1" applyFont="1" applyBorder="1" applyAlignment="1" applyProtection="1">
      <alignment horizontal="center" vertical="center" wrapText="1"/>
      <protection/>
    </xf>
    <xf numFmtId="176" fontId="10" fillId="0" borderId="63" xfId="0" applyNumberFormat="1" applyFont="1" applyBorder="1" applyAlignment="1" applyProtection="1">
      <alignment horizontal="center" vertical="center" wrapText="1"/>
      <protection/>
    </xf>
    <xf numFmtId="37" fontId="10" fillId="0" borderId="58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1" fillId="0" borderId="1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 horizontal="right"/>
      <protection locked="0"/>
    </xf>
    <xf numFmtId="176" fontId="11" fillId="0" borderId="50" xfId="0" applyNumberFormat="1" applyFont="1" applyBorder="1" applyAlignment="1" applyProtection="1">
      <alignment horizontal="right" vertical="center"/>
      <protection/>
    </xf>
    <xf numFmtId="176" fontId="9" fillId="2" borderId="51" xfId="0" applyNumberFormat="1" applyFont="1" applyFill="1" applyBorder="1" applyAlignment="1" applyProtection="1">
      <alignment horizontal="right" vertical="center"/>
      <protection/>
    </xf>
    <xf numFmtId="176" fontId="11" fillId="0" borderId="52" xfId="0" applyNumberFormat="1" applyFont="1" applyBorder="1" applyAlignment="1" applyProtection="1">
      <alignment horizontal="right" vertical="center"/>
      <protection/>
    </xf>
    <xf numFmtId="176" fontId="11" fillId="0" borderId="53" xfId="0" applyNumberFormat="1" applyFont="1" applyBorder="1" applyAlignment="1" applyProtection="1">
      <alignment horizontal="right" vertical="center"/>
      <protection/>
    </xf>
    <xf numFmtId="176" fontId="11" fillId="0" borderId="54" xfId="0" applyNumberFormat="1" applyFont="1" applyBorder="1" applyAlignment="1" applyProtection="1">
      <alignment horizontal="right" vertical="center"/>
      <protection/>
    </xf>
    <xf numFmtId="176" fontId="11" fillId="0" borderId="55" xfId="0" applyNumberFormat="1" applyFont="1" applyBorder="1" applyAlignment="1" applyProtection="1">
      <alignment horizontal="right" vertical="center"/>
      <protection/>
    </xf>
    <xf numFmtId="176" fontId="11" fillId="0" borderId="56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10" fillId="0" borderId="0" xfId="0" applyNumberFormat="1" applyFont="1" applyAlignment="1" applyProtection="1">
      <alignment horizontal="left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185" fontId="11" fillId="0" borderId="49" xfId="0" applyNumberFormat="1" applyFont="1" applyBorder="1" applyAlignment="1" applyProtection="1">
      <alignment horizontal="right" vertical="center"/>
      <protection/>
    </xf>
    <xf numFmtId="185" fontId="11" fillId="0" borderId="42" xfId="0" applyNumberFormat="1" applyFont="1" applyBorder="1" applyAlignment="1" applyProtection="1">
      <alignment horizontal="right" vertical="center"/>
      <protection/>
    </xf>
    <xf numFmtId="185" fontId="11" fillId="0" borderId="4" xfId="0" applyNumberFormat="1" applyFont="1" applyBorder="1" applyAlignment="1" applyProtection="1">
      <alignment horizontal="right" vertical="center"/>
      <protection/>
    </xf>
    <xf numFmtId="185" fontId="11" fillId="0" borderId="5" xfId="0" applyNumberFormat="1" applyFont="1" applyBorder="1" applyAlignment="1" applyProtection="1">
      <alignment horizontal="right" vertical="center"/>
      <protection/>
    </xf>
    <xf numFmtId="185" fontId="11" fillId="0" borderId="6" xfId="0" applyNumberFormat="1" applyFont="1" applyBorder="1" applyAlignment="1" applyProtection="1">
      <alignment horizontal="right" vertical="center"/>
      <protection/>
    </xf>
    <xf numFmtId="178" fontId="11" fillId="0" borderId="7" xfId="0" applyNumberFormat="1" applyFont="1" applyBorder="1" applyAlignment="1" applyProtection="1">
      <alignment horizontal="right" vertical="center"/>
      <protection/>
    </xf>
    <xf numFmtId="178" fontId="11" fillId="0" borderId="4" xfId="0" applyNumberFormat="1" applyFont="1" applyBorder="1" applyAlignment="1" applyProtection="1">
      <alignment horizontal="right" vertical="center"/>
      <protection/>
    </xf>
    <xf numFmtId="177" fontId="11" fillId="0" borderId="64" xfId="0" applyNumberFormat="1" applyFont="1" applyBorder="1" applyAlignment="1" applyProtection="1">
      <alignment vertical="center"/>
      <protection/>
    </xf>
    <xf numFmtId="177" fontId="9" fillId="2" borderId="65" xfId="0" applyNumberFormat="1" applyFont="1" applyFill="1" applyBorder="1" applyAlignment="1" applyProtection="1">
      <alignment vertical="center"/>
      <protection/>
    </xf>
    <xf numFmtId="177" fontId="9" fillId="2" borderId="49" xfId="0" applyNumberFormat="1" applyFont="1" applyFill="1" applyBorder="1" applyAlignment="1" applyProtection="1">
      <alignment vertical="center"/>
      <protection/>
    </xf>
    <xf numFmtId="185" fontId="11" fillId="0" borderId="25" xfId="0" applyNumberFormat="1" applyFont="1" applyBorder="1" applyAlignment="1" applyProtection="1">
      <alignment horizontal="right" vertical="center"/>
      <protection/>
    </xf>
    <xf numFmtId="185" fontId="11" fillId="0" borderId="43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38" xfId="0" applyNumberFormat="1" applyFont="1" applyBorder="1" applyAlignment="1" applyProtection="1">
      <alignment horizontal="right" vertical="center"/>
      <protection/>
    </xf>
    <xf numFmtId="178" fontId="11" fillId="0" borderId="23" xfId="0" applyNumberFormat="1" applyFont="1" applyBorder="1" applyAlignment="1" applyProtection="1">
      <alignment horizontal="right" vertical="center"/>
      <protection/>
    </xf>
    <xf numFmtId="178" fontId="11" fillId="0" borderId="24" xfId="0" applyNumberFormat="1" applyFont="1" applyBorder="1" applyAlignment="1" applyProtection="1">
      <alignment horizontal="right"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9" fillId="2" borderId="66" xfId="0" applyNumberFormat="1" applyFont="1" applyFill="1" applyBorder="1" applyAlignment="1" applyProtection="1">
      <alignment vertical="center"/>
      <protection/>
    </xf>
    <xf numFmtId="185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85" fontId="11" fillId="0" borderId="27" xfId="0" applyNumberFormat="1" applyFont="1" applyBorder="1" applyAlignment="1" applyProtection="1">
      <alignment horizontal="right" vertical="center"/>
      <protection/>
    </xf>
    <xf numFmtId="185" fontId="11" fillId="0" borderId="36" xfId="0" applyNumberFormat="1" applyFont="1" applyBorder="1" applyAlignment="1" applyProtection="1">
      <alignment horizontal="right" vertical="center"/>
      <protection/>
    </xf>
    <xf numFmtId="185" fontId="11" fillId="0" borderId="37" xfId="0" applyNumberFormat="1" applyFont="1" applyBorder="1" applyAlignment="1" applyProtection="1">
      <alignment horizontal="right" vertical="center"/>
      <protection/>
    </xf>
    <xf numFmtId="178" fontId="11" fillId="0" borderId="26" xfId="0" applyNumberFormat="1" applyFont="1" applyBorder="1" applyAlignment="1" applyProtection="1">
      <alignment horizontal="right" vertical="center"/>
      <protection/>
    </xf>
    <xf numFmtId="178" fontId="11" fillId="0" borderId="27" xfId="0" applyNumberFormat="1" applyFont="1" applyBorder="1" applyAlignment="1" applyProtection="1">
      <alignment horizontal="right"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185" fontId="11" fillId="0" borderId="16" xfId="0" applyNumberFormat="1" applyFont="1" applyBorder="1" applyAlignment="1" applyProtection="1">
      <alignment horizontal="right" vertical="center"/>
      <protection/>
    </xf>
    <xf numFmtId="185" fontId="11" fillId="0" borderId="46" xfId="0" applyNumberFormat="1" applyFont="1" applyBorder="1" applyAlignment="1" applyProtection="1">
      <alignment horizontal="right" vertical="center"/>
      <protection/>
    </xf>
    <xf numFmtId="185" fontId="11" fillId="0" borderId="8" xfId="0" applyNumberFormat="1" applyFont="1" applyBorder="1" applyAlignment="1" applyProtection="1">
      <alignment horizontal="right" vertical="center"/>
      <protection/>
    </xf>
    <xf numFmtId="185" fontId="11" fillId="0" borderId="9" xfId="0" applyNumberFormat="1" applyFont="1" applyBorder="1" applyAlignment="1" applyProtection="1">
      <alignment horizontal="right" vertical="center"/>
      <protection/>
    </xf>
    <xf numFmtId="185" fontId="11" fillId="0" borderId="10" xfId="0" applyNumberFormat="1" applyFont="1" applyBorder="1" applyAlignment="1" applyProtection="1">
      <alignment horizontal="right" vertical="center"/>
      <protection/>
    </xf>
    <xf numFmtId="178" fontId="11" fillId="0" borderId="14" xfId="0" applyNumberFormat="1" applyFont="1" applyBorder="1" applyAlignment="1" applyProtection="1">
      <alignment horizontal="right" vertical="center"/>
      <protection/>
    </xf>
    <xf numFmtId="178" fontId="11" fillId="0" borderId="8" xfId="0" applyNumberFormat="1" applyFont="1" applyBorder="1" applyAlignment="1" applyProtection="1">
      <alignment horizontal="right"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85" fontId="11" fillId="0" borderId="22" xfId="0" applyNumberFormat="1" applyFont="1" applyBorder="1" applyAlignment="1" applyProtection="1">
      <alignment horizontal="right" vertical="center"/>
      <protection/>
    </xf>
    <xf numFmtId="185" fontId="11" fillId="0" borderId="47" xfId="0" applyNumberFormat="1" applyFont="1" applyBorder="1" applyAlignment="1" applyProtection="1">
      <alignment horizontal="right" vertical="center"/>
      <protection/>
    </xf>
    <xf numFmtId="185" fontId="11" fillId="0" borderId="21" xfId="0" applyNumberFormat="1" applyFont="1" applyBorder="1" applyAlignment="1" applyProtection="1">
      <alignment horizontal="right" vertical="center"/>
      <protection/>
    </xf>
    <xf numFmtId="185" fontId="11" fillId="0" borderId="34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78" fontId="11" fillId="0" borderId="20" xfId="0" applyNumberFormat="1" applyFont="1" applyBorder="1" applyAlignment="1" applyProtection="1">
      <alignment horizontal="right" vertical="center"/>
      <protection/>
    </xf>
    <xf numFmtId="178" fontId="11" fillId="0" borderId="21" xfId="0" applyNumberFormat="1" applyFont="1" applyBorder="1" applyAlignment="1" applyProtection="1">
      <alignment horizontal="right" vertical="center"/>
      <protection/>
    </xf>
    <xf numFmtId="177" fontId="9" fillId="2" borderId="66" xfId="0" applyNumberFormat="1" applyFont="1" applyFill="1" applyBorder="1" applyAlignment="1" applyProtection="1">
      <alignment vertical="center" shrinkToFit="1"/>
      <protection/>
    </xf>
    <xf numFmtId="185" fontId="11" fillId="0" borderId="19" xfId="0" applyNumberFormat="1" applyFont="1" applyBorder="1" applyAlignment="1" applyProtection="1">
      <alignment horizontal="right" vertical="center"/>
      <protection/>
    </xf>
    <xf numFmtId="185" fontId="11" fillId="0" borderId="48" xfId="0" applyNumberFormat="1" applyFont="1" applyBorder="1" applyAlignment="1" applyProtection="1">
      <alignment horizontal="right" vertical="center"/>
      <protection/>
    </xf>
    <xf numFmtId="185" fontId="11" fillId="0" borderId="11" xfId="0" applyNumberFormat="1" applyFont="1" applyBorder="1" applyAlignment="1" applyProtection="1">
      <alignment horizontal="right" vertical="center"/>
      <protection/>
    </xf>
    <xf numFmtId="185" fontId="11" fillId="0" borderId="12" xfId="0" applyNumberFormat="1" applyFont="1" applyBorder="1" applyAlignment="1" applyProtection="1">
      <alignment horizontal="right" vertical="center"/>
      <protection/>
    </xf>
    <xf numFmtId="185" fontId="11" fillId="0" borderId="13" xfId="0" applyNumberFormat="1" applyFont="1" applyBorder="1" applyAlignment="1" applyProtection="1">
      <alignment horizontal="right" vertical="center"/>
      <protection/>
    </xf>
    <xf numFmtId="178" fontId="11" fillId="0" borderId="17" xfId="0" applyNumberFormat="1" applyFont="1" applyBorder="1" applyAlignment="1" applyProtection="1">
      <alignment horizontal="right" vertical="center"/>
      <protection/>
    </xf>
    <xf numFmtId="178" fontId="11" fillId="0" borderId="11" xfId="0" applyNumberFormat="1" applyFont="1" applyBorder="1" applyAlignment="1" applyProtection="1">
      <alignment horizontal="right" vertical="center"/>
      <protection/>
    </xf>
    <xf numFmtId="177" fontId="11" fillId="0" borderId="65" xfId="0" applyNumberFormat="1" applyFont="1" applyBorder="1" applyAlignment="1" applyProtection="1">
      <alignment vertical="center"/>
      <protection/>
    </xf>
    <xf numFmtId="185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36"/>
  <sheetViews>
    <sheetView showGridLines="0"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A8" sqref="A8"/>
    </sheetView>
  </sheetViews>
  <sheetFormatPr defaultColWidth="10.66015625" defaultRowHeight="18"/>
  <cols>
    <col min="1" max="1" width="12.16015625" style="140" customWidth="1"/>
    <col min="2" max="10" width="8.66015625" style="6" customWidth="1"/>
    <col min="11" max="12" width="1.07421875" style="6" customWidth="1"/>
    <col min="13" max="20" width="8.66015625" style="6" customWidth="1"/>
    <col min="21" max="21" width="0" style="140" hidden="1" customWidth="1"/>
    <col min="22" max="22" width="12.16015625" style="141" customWidth="1"/>
    <col min="23" max="23" width="0.99609375" style="140" customWidth="1"/>
    <col min="24" max="16384" width="10.66015625" style="140" customWidth="1"/>
  </cols>
  <sheetData>
    <row r="1" ht="24.75" customHeight="1">
      <c r="A1" s="139" t="s">
        <v>74</v>
      </c>
    </row>
    <row r="2" spans="1:24" s="143" customFormat="1" ht="17.25" customHeight="1" thickBot="1">
      <c r="A2" s="126"/>
      <c r="B2" s="127"/>
      <c r="C2" s="128"/>
      <c r="D2" s="129"/>
      <c r="E2" s="130"/>
      <c r="F2" s="4"/>
      <c r="G2" s="130"/>
      <c r="H2" s="4"/>
      <c r="I2" s="5" t="s">
        <v>79</v>
      </c>
      <c r="J2" s="161" t="s">
        <v>78</v>
      </c>
      <c r="K2" s="123"/>
      <c r="L2" s="124"/>
      <c r="M2" s="123"/>
      <c r="N2" s="123"/>
      <c r="O2" s="123"/>
      <c r="P2" s="123"/>
      <c r="Q2" s="123"/>
      <c r="R2" s="18"/>
      <c r="S2" s="18"/>
      <c r="T2" s="12" t="s">
        <v>77</v>
      </c>
      <c r="U2" s="12">
        <f>K2</f>
        <v>0</v>
      </c>
      <c r="V2" s="12" t="str">
        <f>J2</f>
        <v>　平成１４年</v>
      </c>
      <c r="W2" s="142"/>
      <c r="X2" s="142"/>
    </row>
    <row r="3" spans="1:24" s="146" customFormat="1" ht="36.75" customHeight="1" thickBot="1">
      <c r="A3" s="131"/>
      <c r="B3" s="132" t="s">
        <v>0</v>
      </c>
      <c r="C3" s="133" t="s">
        <v>1</v>
      </c>
      <c r="D3" s="134" t="s">
        <v>2</v>
      </c>
      <c r="E3" s="134" t="s">
        <v>3</v>
      </c>
      <c r="F3" s="134" t="s">
        <v>82</v>
      </c>
      <c r="G3" s="134" t="s">
        <v>4</v>
      </c>
      <c r="H3" s="134" t="s">
        <v>5</v>
      </c>
      <c r="I3" s="135" t="s">
        <v>81</v>
      </c>
      <c r="J3" s="136" t="s">
        <v>6</v>
      </c>
      <c r="K3" s="8"/>
      <c r="L3" s="9"/>
      <c r="M3" s="137" t="s">
        <v>83</v>
      </c>
      <c r="N3" s="134" t="s">
        <v>72</v>
      </c>
      <c r="O3" s="134" t="s">
        <v>7</v>
      </c>
      <c r="P3" s="134" t="s">
        <v>8</v>
      </c>
      <c r="Q3" s="134" t="s">
        <v>9</v>
      </c>
      <c r="R3" s="134" t="s">
        <v>73</v>
      </c>
      <c r="S3" s="134" t="s">
        <v>10</v>
      </c>
      <c r="T3" s="136" t="s">
        <v>84</v>
      </c>
      <c r="U3" s="131"/>
      <c r="V3" s="138"/>
      <c r="W3" s="144"/>
      <c r="X3" s="145"/>
    </row>
    <row r="4" spans="1:26" s="146" customFormat="1" ht="18" customHeight="1">
      <c r="A4" s="2" t="s">
        <v>11</v>
      </c>
      <c r="B4" s="77">
        <v>982379</v>
      </c>
      <c r="C4" s="69">
        <v>2317</v>
      </c>
      <c r="D4" s="14">
        <v>304568</v>
      </c>
      <c r="E4" s="14">
        <v>12635</v>
      </c>
      <c r="F4" s="14">
        <v>5621</v>
      </c>
      <c r="G4" s="14">
        <v>152518</v>
      </c>
      <c r="H4" s="14">
        <v>130257</v>
      </c>
      <c r="I4" s="15">
        <v>9528</v>
      </c>
      <c r="J4" s="16">
        <v>87421</v>
      </c>
      <c r="K4" s="147"/>
      <c r="L4" s="148"/>
      <c r="M4" s="20">
        <v>13021</v>
      </c>
      <c r="N4" s="14">
        <v>3771</v>
      </c>
      <c r="O4" s="14">
        <v>15490</v>
      </c>
      <c r="P4" s="14">
        <v>18185</v>
      </c>
      <c r="Q4" s="14">
        <v>22682</v>
      </c>
      <c r="R4" s="14">
        <v>38643</v>
      </c>
      <c r="S4" s="14">
        <v>29949</v>
      </c>
      <c r="T4" s="162">
        <f>IF(B4-SUM(C4:S4),B4-SUM(C4:S4),"-")</f>
        <v>135773</v>
      </c>
      <c r="U4" s="1"/>
      <c r="V4" s="3" t="s">
        <v>11</v>
      </c>
      <c r="W4" s="149"/>
      <c r="X4" s="150"/>
      <c r="Y4" s="151"/>
      <c r="Z4" s="151"/>
    </row>
    <row r="5" spans="1:26" s="155" customFormat="1" ht="18" customHeight="1">
      <c r="A5" s="55" t="s">
        <v>12</v>
      </c>
      <c r="B5" s="78">
        <f>SUM(B6,B8,B13,B20,B27,B34,B43,B54,B61)</f>
        <v>10167</v>
      </c>
      <c r="C5" s="70">
        <f aca="true" t="shared" si="0" ref="C5:J5">SUM(C6,C8,C13,C20,C27,C34,C43,C54,C61)</f>
        <v>20</v>
      </c>
      <c r="D5" s="56">
        <f t="shared" si="0"/>
        <v>3073</v>
      </c>
      <c r="E5" s="56">
        <f t="shared" si="0"/>
        <v>118</v>
      </c>
      <c r="F5" s="56">
        <f t="shared" si="0"/>
        <v>44</v>
      </c>
      <c r="G5" s="56">
        <f t="shared" si="0"/>
        <v>1773</v>
      </c>
      <c r="H5" s="56">
        <f t="shared" si="0"/>
        <v>1142</v>
      </c>
      <c r="I5" s="57">
        <f t="shared" si="0"/>
        <v>100</v>
      </c>
      <c r="J5" s="58">
        <f t="shared" si="0"/>
        <v>819</v>
      </c>
      <c r="K5" s="10"/>
      <c r="L5" s="11"/>
      <c r="M5" s="59">
        <f aca="true" t="shared" si="1" ref="M5:S5">SUM(M6,M8,M13,M20,M27,M34,M43,M54,M61)</f>
        <v>158</v>
      </c>
      <c r="N5" s="56">
        <f t="shared" si="1"/>
        <v>32</v>
      </c>
      <c r="O5" s="56">
        <f t="shared" si="1"/>
        <v>141</v>
      </c>
      <c r="P5" s="56">
        <f t="shared" si="1"/>
        <v>196</v>
      </c>
      <c r="Q5" s="56">
        <f t="shared" si="1"/>
        <v>426</v>
      </c>
      <c r="R5" s="56">
        <f t="shared" si="1"/>
        <v>413</v>
      </c>
      <c r="S5" s="56">
        <f t="shared" si="1"/>
        <v>284</v>
      </c>
      <c r="T5" s="57">
        <f aca="true" t="shared" si="2" ref="T5:T64">IF(B5-SUM(C5:S5),B5-SUM(C5:S5),"-")</f>
        <v>1428</v>
      </c>
      <c r="U5" s="60"/>
      <c r="V5" s="61" t="s">
        <v>12</v>
      </c>
      <c r="W5" s="152"/>
      <c r="X5" s="153"/>
      <c r="Y5" s="154"/>
      <c r="Z5" s="154"/>
    </row>
    <row r="6" spans="1:26" s="155" customFormat="1" ht="18" customHeight="1">
      <c r="A6" s="62" t="s">
        <v>13</v>
      </c>
      <c r="B6" s="79">
        <f aca="true" t="shared" si="3" ref="B6:I6">B7</f>
        <v>3320</v>
      </c>
      <c r="C6" s="71">
        <f t="shared" si="3"/>
        <v>8</v>
      </c>
      <c r="D6" s="44">
        <f t="shared" si="3"/>
        <v>1087</v>
      </c>
      <c r="E6" s="44">
        <f t="shared" si="3"/>
        <v>26</v>
      </c>
      <c r="F6" s="44">
        <f t="shared" si="3"/>
        <v>7</v>
      </c>
      <c r="G6" s="44">
        <f t="shared" si="3"/>
        <v>585</v>
      </c>
      <c r="H6" s="44">
        <f t="shared" si="3"/>
        <v>350</v>
      </c>
      <c r="I6" s="53">
        <f t="shared" si="3"/>
        <v>31</v>
      </c>
      <c r="J6" s="54">
        <f>J7</f>
        <v>264</v>
      </c>
      <c r="K6" s="10"/>
      <c r="L6" s="11"/>
      <c r="M6" s="43">
        <f aca="true" t="shared" si="4" ref="M6:S6">M7</f>
        <v>46</v>
      </c>
      <c r="N6" s="44">
        <f t="shared" si="4"/>
        <v>5</v>
      </c>
      <c r="O6" s="44">
        <f t="shared" si="4"/>
        <v>42</v>
      </c>
      <c r="P6" s="44">
        <f t="shared" si="4"/>
        <v>72</v>
      </c>
      <c r="Q6" s="44">
        <f t="shared" si="4"/>
        <v>124</v>
      </c>
      <c r="R6" s="44">
        <f t="shared" si="4"/>
        <v>120</v>
      </c>
      <c r="S6" s="44">
        <f t="shared" si="4"/>
        <v>94</v>
      </c>
      <c r="T6" s="163">
        <f t="shared" si="2"/>
        <v>459</v>
      </c>
      <c r="U6" s="45"/>
      <c r="V6" s="46" t="s">
        <v>13</v>
      </c>
      <c r="W6" s="152"/>
      <c r="X6" s="153"/>
      <c r="Y6" s="154"/>
      <c r="Z6" s="154"/>
    </row>
    <row r="7" spans="1:26" s="146" customFormat="1" ht="18" customHeight="1">
      <c r="A7" s="63" t="s">
        <v>14</v>
      </c>
      <c r="B7" s="80">
        <v>3320</v>
      </c>
      <c r="C7" s="72">
        <v>8</v>
      </c>
      <c r="D7" s="37">
        <v>1087</v>
      </c>
      <c r="E7" s="37">
        <v>26</v>
      </c>
      <c r="F7" s="37">
        <v>7</v>
      </c>
      <c r="G7" s="37">
        <v>585</v>
      </c>
      <c r="H7" s="37">
        <v>350</v>
      </c>
      <c r="I7" s="13">
        <v>31</v>
      </c>
      <c r="J7" s="52">
        <v>264</v>
      </c>
      <c r="K7" s="147"/>
      <c r="L7" s="148"/>
      <c r="M7" s="36">
        <v>46</v>
      </c>
      <c r="N7" s="37">
        <v>5</v>
      </c>
      <c r="O7" s="37">
        <v>42</v>
      </c>
      <c r="P7" s="37">
        <v>72</v>
      </c>
      <c r="Q7" s="37">
        <v>124</v>
      </c>
      <c r="R7" s="37">
        <v>120</v>
      </c>
      <c r="S7" s="37">
        <v>94</v>
      </c>
      <c r="T7" s="164">
        <f t="shared" si="2"/>
        <v>459</v>
      </c>
      <c r="U7" s="1"/>
      <c r="V7" s="38" t="s">
        <v>14</v>
      </c>
      <c r="W7" s="149"/>
      <c r="X7" s="150"/>
      <c r="Y7" s="151"/>
      <c r="Z7" s="151"/>
    </row>
    <row r="8" spans="1:26" s="155" customFormat="1" ht="18" customHeight="1">
      <c r="A8" s="62" t="s">
        <v>15</v>
      </c>
      <c r="B8" s="79">
        <f>SUM(B9:B12)</f>
        <v>796</v>
      </c>
      <c r="C8" s="71">
        <f aca="true" t="shared" si="5" ref="C8:I8">IF(SUM(C9:C12),SUM(C9:C12),"        -")</f>
        <v>1</v>
      </c>
      <c r="D8" s="44">
        <f t="shared" si="5"/>
        <v>232</v>
      </c>
      <c r="E8" s="44">
        <f t="shared" si="5"/>
        <v>10</v>
      </c>
      <c r="F8" s="44">
        <f t="shared" si="5"/>
        <v>4</v>
      </c>
      <c r="G8" s="44">
        <f t="shared" si="5"/>
        <v>156</v>
      </c>
      <c r="H8" s="44">
        <f t="shared" si="5"/>
        <v>90</v>
      </c>
      <c r="I8" s="53">
        <f t="shared" si="5"/>
        <v>6</v>
      </c>
      <c r="J8" s="54">
        <f>IF(SUM(J9:J12),SUM(J9:J12),"        -")</f>
        <v>72</v>
      </c>
      <c r="K8" s="10"/>
      <c r="L8" s="11"/>
      <c r="M8" s="43">
        <f aca="true" t="shared" si="6" ref="M8:S8">IF(SUM(M9:M12),SUM(M9:M12),"        -")</f>
        <v>8</v>
      </c>
      <c r="N8" s="44" t="str">
        <f t="shared" si="6"/>
        <v>        -</v>
      </c>
      <c r="O8" s="44">
        <f t="shared" si="6"/>
        <v>7</v>
      </c>
      <c r="P8" s="44">
        <f t="shared" si="6"/>
        <v>11</v>
      </c>
      <c r="Q8" s="44">
        <f t="shared" si="6"/>
        <v>33</v>
      </c>
      <c r="R8" s="44">
        <f t="shared" si="6"/>
        <v>34</v>
      </c>
      <c r="S8" s="44">
        <f t="shared" si="6"/>
        <v>15</v>
      </c>
      <c r="T8" s="163">
        <f t="shared" si="2"/>
        <v>117</v>
      </c>
      <c r="U8" s="45"/>
      <c r="V8" s="46" t="s">
        <v>15</v>
      </c>
      <c r="W8" s="152"/>
      <c r="X8" s="153"/>
      <c r="Y8" s="154"/>
      <c r="Z8" s="154"/>
    </row>
    <row r="9" spans="1:26" s="146" customFormat="1" ht="18" customHeight="1">
      <c r="A9" s="64" t="s">
        <v>16</v>
      </c>
      <c r="B9" s="81">
        <v>470</v>
      </c>
      <c r="C9" s="73">
        <v>1</v>
      </c>
      <c r="D9" s="40">
        <v>130</v>
      </c>
      <c r="E9" s="40">
        <v>8</v>
      </c>
      <c r="F9" s="40">
        <v>2</v>
      </c>
      <c r="G9" s="40">
        <v>91</v>
      </c>
      <c r="H9" s="40">
        <v>62</v>
      </c>
      <c r="I9" s="50">
        <v>5</v>
      </c>
      <c r="J9" s="51">
        <v>44</v>
      </c>
      <c r="K9" s="147"/>
      <c r="L9" s="148"/>
      <c r="M9" s="39">
        <v>6</v>
      </c>
      <c r="N9" s="40" t="s">
        <v>86</v>
      </c>
      <c r="O9" s="40">
        <v>2</v>
      </c>
      <c r="P9" s="40">
        <v>6</v>
      </c>
      <c r="Q9" s="40">
        <v>15</v>
      </c>
      <c r="R9" s="40">
        <v>18</v>
      </c>
      <c r="S9" s="40">
        <v>6</v>
      </c>
      <c r="T9" s="165">
        <f t="shared" si="2"/>
        <v>74</v>
      </c>
      <c r="U9" s="41"/>
      <c r="V9" s="42" t="s">
        <v>16</v>
      </c>
      <c r="W9" s="149"/>
      <c r="X9" s="150"/>
      <c r="Y9" s="151"/>
      <c r="Z9" s="151"/>
    </row>
    <row r="10" spans="1:26" s="146" customFormat="1" ht="18" customHeight="1">
      <c r="A10" s="65" t="s">
        <v>17</v>
      </c>
      <c r="B10" s="82">
        <v>164</v>
      </c>
      <c r="C10" s="74" t="s">
        <v>86</v>
      </c>
      <c r="D10" s="21">
        <v>51</v>
      </c>
      <c r="E10" s="21">
        <v>1</v>
      </c>
      <c r="F10" s="21">
        <v>1</v>
      </c>
      <c r="G10" s="21">
        <v>37</v>
      </c>
      <c r="H10" s="21">
        <v>15</v>
      </c>
      <c r="I10" s="22">
        <v>1</v>
      </c>
      <c r="J10" s="23">
        <v>10</v>
      </c>
      <c r="K10" s="147"/>
      <c r="L10" s="148"/>
      <c r="M10" s="27">
        <v>1</v>
      </c>
      <c r="N10" s="21" t="s">
        <v>86</v>
      </c>
      <c r="O10" s="21">
        <v>4</v>
      </c>
      <c r="P10" s="21">
        <v>2</v>
      </c>
      <c r="Q10" s="21">
        <v>7</v>
      </c>
      <c r="R10" s="21">
        <v>9</v>
      </c>
      <c r="S10" s="21">
        <v>5</v>
      </c>
      <c r="T10" s="166">
        <f t="shared" si="2"/>
        <v>20</v>
      </c>
      <c r="U10" s="28"/>
      <c r="V10" s="29" t="s">
        <v>17</v>
      </c>
      <c r="W10" s="149"/>
      <c r="X10" s="150"/>
      <c r="Y10" s="151"/>
      <c r="Z10" s="151"/>
    </row>
    <row r="11" spans="1:26" s="146" customFormat="1" ht="18" customHeight="1">
      <c r="A11" s="65" t="s">
        <v>18</v>
      </c>
      <c r="B11" s="82">
        <v>94</v>
      </c>
      <c r="C11" s="74" t="s">
        <v>86</v>
      </c>
      <c r="D11" s="21">
        <v>29</v>
      </c>
      <c r="E11" s="21" t="s">
        <v>86</v>
      </c>
      <c r="F11" s="21">
        <v>1</v>
      </c>
      <c r="G11" s="21">
        <v>13</v>
      </c>
      <c r="H11" s="21">
        <v>7</v>
      </c>
      <c r="I11" s="22" t="s">
        <v>86</v>
      </c>
      <c r="J11" s="23">
        <v>11</v>
      </c>
      <c r="K11" s="147"/>
      <c r="L11" s="148"/>
      <c r="M11" s="27">
        <v>1</v>
      </c>
      <c r="N11" s="21" t="s">
        <v>86</v>
      </c>
      <c r="O11" s="21" t="s">
        <v>86</v>
      </c>
      <c r="P11" s="21">
        <v>2</v>
      </c>
      <c r="Q11" s="21">
        <v>7</v>
      </c>
      <c r="R11" s="21">
        <v>6</v>
      </c>
      <c r="S11" s="21">
        <v>2</v>
      </c>
      <c r="T11" s="166">
        <f t="shared" si="2"/>
        <v>15</v>
      </c>
      <c r="U11" s="28"/>
      <c r="V11" s="29" t="s">
        <v>18</v>
      </c>
      <c r="W11" s="149"/>
      <c r="X11" s="150"/>
      <c r="Y11" s="151"/>
      <c r="Z11" s="151"/>
    </row>
    <row r="12" spans="1:26" s="146" customFormat="1" ht="18" customHeight="1">
      <c r="A12" s="66" t="s">
        <v>19</v>
      </c>
      <c r="B12" s="83">
        <v>68</v>
      </c>
      <c r="C12" s="75" t="s">
        <v>86</v>
      </c>
      <c r="D12" s="34">
        <v>22</v>
      </c>
      <c r="E12" s="34">
        <v>1</v>
      </c>
      <c r="F12" s="34" t="s">
        <v>86</v>
      </c>
      <c r="G12" s="34">
        <v>15</v>
      </c>
      <c r="H12" s="34">
        <v>6</v>
      </c>
      <c r="I12" s="48" t="s">
        <v>86</v>
      </c>
      <c r="J12" s="49">
        <v>7</v>
      </c>
      <c r="K12" s="147"/>
      <c r="L12" s="148"/>
      <c r="M12" s="33" t="s">
        <v>86</v>
      </c>
      <c r="N12" s="34" t="s">
        <v>86</v>
      </c>
      <c r="O12" s="34">
        <v>1</v>
      </c>
      <c r="P12" s="34">
        <v>1</v>
      </c>
      <c r="Q12" s="34">
        <v>4</v>
      </c>
      <c r="R12" s="34">
        <v>1</v>
      </c>
      <c r="S12" s="34">
        <v>2</v>
      </c>
      <c r="T12" s="167">
        <f t="shared" si="2"/>
        <v>8</v>
      </c>
      <c r="U12" s="31"/>
      <c r="V12" s="35" t="s">
        <v>19</v>
      </c>
      <c r="W12" s="149"/>
      <c r="X12" s="150"/>
      <c r="Y12" s="151"/>
      <c r="Z12" s="151"/>
    </row>
    <row r="13" spans="1:26" s="155" customFormat="1" ht="18" customHeight="1">
      <c r="A13" s="62" t="s">
        <v>20</v>
      </c>
      <c r="B13" s="79">
        <f>SUM(B14:B19)</f>
        <v>904</v>
      </c>
      <c r="C13" s="71">
        <f aca="true" t="shared" si="7" ref="C13:I13">IF(SUM(C14:C19),SUM(C14:C19),"        -")</f>
        <v>1</v>
      </c>
      <c r="D13" s="44">
        <f t="shared" si="7"/>
        <v>255</v>
      </c>
      <c r="E13" s="44">
        <f t="shared" si="7"/>
        <v>11</v>
      </c>
      <c r="F13" s="44">
        <f t="shared" si="7"/>
        <v>2</v>
      </c>
      <c r="G13" s="44">
        <f t="shared" si="7"/>
        <v>144</v>
      </c>
      <c r="H13" s="44">
        <f t="shared" si="7"/>
        <v>111</v>
      </c>
      <c r="I13" s="53">
        <f t="shared" si="7"/>
        <v>8</v>
      </c>
      <c r="J13" s="54">
        <f>IF(SUM(J14:J19),SUM(J14:J19),"        -")</f>
        <v>68</v>
      </c>
      <c r="K13" s="10"/>
      <c r="L13" s="11"/>
      <c r="M13" s="43">
        <f aca="true" t="shared" si="8" ref="M13:S13">IF(SUM(M14:M19),SUM(M14:M19),"        -")</f>
        <v>19</v>
      </c>
      <c r="N13" s="44">
        <f t="shared" si="8"/>
        <v>7</v>
      </c>
      <c r="O13" s="44">
        <f t="shared" si="8"/>
        <v>17</v>
      </c>
      <c r="P13" s="44">
        <f t="shared" si="8"/>
        <v>19</v>
      </c>
      <c r="Q13" s="44">
        <f t="shared" si="8"/>
        <v>46</v>
      </c>
      <c r="R13" s="44">
        <f t="shared" si="8"/>
        <v>45</v>
      </c>
      <c r="S13" s="44">
        <f t="shared" si="8"/>
        <v>24</v>
      </c>
      <c r="T13" s="163">
        <f t="shared" si="2"/>
        <v>127</v>
      </c>
      <c r="U13" s="45"/>
      <c r="V13" s="46" t="s">
        <v>20</v>
      </c>
      <c r="W13" s="152"/>
      <c r="X13" s="153"/>
      <c r="Y13" s="154"/>
      <c r="Z13" s="154"/>
    </row>
    <row r="14" spans="1:26" s="146" customFormat="1" ht="18" customHeight="1">
      <c r="A14" s="64" t="s">
        <v>21</v>
      </c>
      <c r="B14" s="81">
        <v>128</v>
      </c>
      <c r="C14" s="73" t="s">
        <v>86</v>
      </c>
      <c r="D14" s="40">
        <v>33</v>
      </c>
      <c r="E14" s="40">
        <v>2</v>
      </c>
      <c r="F14" s="40">
        <v>1</v>
      </c>
      <c r="G14" s="40">
        <v>20</v>
      </c>
      <c r="H14" s="40">
        <v>22</v>
      </c>
      <c r="I14" s="50">
        <v>1</v>
      </c>
      <c r="J14" s="51">
        <v>8</v>
      </c>
      <c r="K14" s="147"/>
      <c r="L14" s="148"/>
      <c r="M14" s="39">
        <v>3</v>
      </c>
      <c r="N14" s="40" t="s">
        <v>86</v>
      </c>
      <c r="O14" s="40">
        <v>2</v>
      </c>
      <c r="P14" s="40">
        <v>2</v>
      </c>
      <c r="Q14" s="40">
        <v>4</v>
      </c>
      <c r="R14" s="40">
        <v>8</v>
      </c>
      <c r="S14" s="40">
        <v>5</v>
      </c>
      <c r="T14" s="165">
        <f t="shared" si="2"/>
        <v>17</v>
      </c>
      <c r="U14" s="41"/>
      <c r="V14" s="42" t="s">
        <v>21</v>
      </c>
      <c r="W14" s="149"/>
      <c r="X14" s="150"/>
      <c r="Y14" s="151"/>
      <c r="Z14" s="151"/>
    </row>
    <row r="15" spans="1:26" s="146" customFormat="1" ht="18" customHeight="1">
      <c r="A15" s="65" t="s">
        <v>22</v>
      </c>
      <c r="B15" s="82">
        <v>180</v>
      </c>
      <c r="C15" s="74" t="s">
        <v>86</v>
      </c>
      <c r="D15" s="21">
        <v>51</v>
      </c>
      <c r="E15" s="21">
        <v>4</v>
      </c>
      <c r="F15" s="21">
        <v>1</v>
      </c>
      <c r="G15" s="21">
        <v>25</v>
      </c>
      <c r="H15" s="21">
        <v>14</v>
      </c>
      <c r="I15" s="22">
        <v>3</v>
      </c>
      <c r="J15" s="23">
        <v>14</v>
      </c>
      <c r="K15" s="147"/>
      <c r="L15" s="148"/>
      <c r="M15" s="27">
        <v>5</v>
      </c>
      <c r="N15" s="21">
        <v>2</v>
      </c>
      <c r="O15" s="21">
        <v>4</v>
      </c>
      <c r="P15" s="21">
        <v>7</v>
      </c>
      <c r="Q15" s="21">
        <v>9</v>
      </c>
      <c r="R15" s="21">
        <v>8</v>
      </c>
      <c r="S15" s="21">
        <v>4</v>
      </c>
      <c r="T15" s="166">
        <f t="shared" si="2"/>
        <v>29</v>
      </c>
      <c r="U15" s="28"/>
      <c r="V15" s="29" t="s">
        <v>22</v>
      </c>
      <c r="W15" s="149"/>
      <c r="X15" s="150"/>
      <c r="Y15" s="151"/>
      <c r="Z15" s="151"/>
    </row>
    <row r="16" spans="1:26" s="146" customFormat="1" ht="18" customHeight="1">
      <c r="A16" s="65" t="s">
        <v>23</v>
      </c>
      <c r="B16" s="82">
        <v>98</v>
      </c>
      <c r="C16" s="74" t="s">
        <v>86</v>
      </c>
      <c r="D16" s="21">
        <v>28</v>
      </c>
      <c r="E16" s="21" t="s">
        <v>86</v>
      </c>
      <c r="F16" s="21" t="s">
        <v>86</v>
      </c>
      <c r="G16" s="21">
        <v>19</v>
      </c>
      <c r="H16" s="21">
        <v>6</v>
      </c>
      <c r="I16" s="22">
        <v>2</v>
      </c>
      <c r="J16" s="23">
        <v>10</v>
      </c>
      <c r="K16" s="147"/>
      <c r="L16" s="148"/>
      <c r="M16" s="27">
        <v>2</v>
      </c>
      <c r="N16" s="21" t="s">
        <v>86</v>
      </c>
      <c r="O16" s="21">
        <v>2</v>
      </c>
      <c r="P16" s="21">
        <v>2</v>
      </c>
      <c r="Q16" s="21">
        <v>8</v>
      </c>
      <c r="R16" s="21">
        <v>2</v>
      </c>
      <c r="S16" s="21">
        <v>3</v>
      </c>
      <c r="T16" s="166">
        <f t="shared" si="2"/>
        <v>14</v>
      </c>
      <c r="U16" s="28"/>
      <c r="V16" s="29" t="s">
        <v>23</v>
      </c>
      <c r="W16" s="149"/>
      <c r="X16" s="150"/>
      <c r="Y16" s="151"/>
      <c r="Z16" s="151"/>
    </row>
    <row r="17" spans="1:26" s="146" customFormat="1" ht="18" customHeight="1">
      <c r="A17" s="65" t="s">
        <v>24</v>
      </c>
      <c r="B17" s="82">
        <v>94</v>
      </c>
      <c r="C17" s="74" t="s">
        <v>86</v>
      </c>
      <c r="D17" s="21">
        <v>25</v>
      </c>
      <c r="E17" s="21" t="s">
        <v>86</v>
      </c>
      <c r="F17" s="21" t="s">
        <v>86</v>
      </c>
      <c r="G17" s="21">
        <v>17</v>
      </c>
      <c r="H17" s="21">
        <v>14</v>
      </c>
      <c r="I17" s="22" t="s">
        <v>86</v>
      </c>
      <c r="J17" s="23">
        <v>11</v>
      </c>
      <c r="K17" s="147"/>
      <c r="L17" s="148"/>
      <c r="M17" s="27">
        <v>2</v>
      </c>
      <c r="N17" s="21">
        <v>1</v>
      </c>
      <c r="O17" s="21">
        <v>1</v>
      </c>
      <c r="P17" s="21">
        <v>3</v>
      </c>
      <c r="Q17" s="21">
        <v>2</v>
      </c>
      <c r="R17" s="21">
        <v>5</v>
      </c>
      <c r="S17" s="21">
        <v>3</v>
      </c>
      <c r="T17" s="166">
        <f t="shared" si="2"/>
        <v>10</v>
      </c>
      <c r="U17" s="28"/>
      <c r="V17" s="29" t="s">
        <v>24</v>
      </c>
      <c r="W17" s="149"/>
      <c r="X17" s="150"/>
      <c r="Y17" s="151"/>
      <c r="Z17" s="151"/>
    </row>
    <row r="18" spans="1:26" s="146" customFormat="1" ht="18" customHeight="1">
      <c r="A18" s="65" t="s">
        <v>25</v>
      </c>
      <c r="B18" s="82">
        <v>151</v>
      </c>
      <c r="C18" s="74" t="s">
        <v>86</v>
      </c>
      <c r="D18" s="21">
        <v>44</v>
      </c>
      <c r="E18" s="21">
        <v>1</v>
      </c>
      <c r="F18" s="21" t="s">
        <v>86</v>
      </c>
      <c r="G18" s="21">
        <v>23</v>
      </c>
      <c r="H18" s="21">
        <v>27</v>
      </c>
      <c r="I18" s="22">
        <v>1</v>
      </c>
      <c r="J18" s="23">
        <v>10</v>
      </c>
      <c r="K18" s="147"/>
      <c r="L18" s="148"/>
      <c r="M18" s="27">
        <v>2</v>
      </c>
      <c r="N18" s="21">
        <v>1</v>
      </c>
      <c r="O18" s="21">
        <v>4</v>
      </c>
      <c r="P18" s="21">
        <v>3</v>
      </c>
      <c r="Q18" s="21">
        <v>9</v>
      </c>
      <c r="R18" s="21">
        <v>5</v>
      </c>
      <c r="S18" s="21">
        <v>2</v>
      </c>
      <c r="T18" s="166">
        <f t="shared" si="2"/>
        <v>19</v>
      </c>
      <c r="U18" s="28"/>
      <c r="V18" s="29" t="s">
        <v>25</v>
      </c>
      <c r="W18" s="149"/>
      <c r="X18" s="150"/>
      <c r="Y18" s="151"/>
      <c r="Z18" s="151"/>
    </row>
    <row r="19" spans="1:26" s="146" customFormat="1" ht="18" customHeight="1">
      <c r="A19" s="66" t="s">
        <v>26</v>
      </c>
      <c r="B19" s="83">
        <v>253</v>
      </c>
      <c r="C19" s="75">
        <v>1</v>
      </c>
      <c r="D19" s="34">
        <v>74</v>
      </c>
      <c r="E19" s="34">
        <v>4</v>
      </c>
      <c r="F19" s="34" t="s">
        <v>86</v>
      </c>
      <c r="G19" s="34">
        <v>40</v>
      </c>
      <c r="H19" s="34">
        <v>28</v>
      </c>
      <c r="I19" s="48">
        <v>1</v>
      </c>
      <c r="J19" s="49">
        <v>15</v>
      </c>
      <c r="K19" s="147"/>
      <c r="L19" s="148"/>
      <c r="M19" s="33">
        <v>5</v>
      </c>
      <c r="N19" s="34">
        <v>3</v>
      </c>
      <c r="O19" s="34">
        <v>4</v>
      </c>
      <c r="P19" s="34">
        <v>2</v>
      </c>
      <c r="Q19" s="34">
        <v>14</v>
      </c>
      <c r="R19" s="34">
        <v>17</v>
      </c>
      <c r="S19" s="34">
        <v>7</v>
      </c>
      <c r="T19" s="167">
        <f t="shared" si="2"/>
        <v>38</v>
      </c>
      <c r="U19" s="31"/>
      <c r="V19" s="35" t="s">
        <v>26</v>
      </c>
      <c r="W19" s="149"/>
      <c r="X19" s="150"/>
      <c r="Y19" s="151"/>
      <c r="Z19" s="151"/>
    </row>
    <row r="20" spans="1:26" s="155" customFormat="1" ht="18" customHeight="1">
      <c r="A20" s="62" t="s">
        <v>27</v>
      </c>
      <c r="B20" s="79">
        <f>SUM(B21:B26)</f>
        <v>913</v>
      </c>
      <c r="C20" s="71">
        <f aca="true" t="shared" si="9" ref="C20:I20">IF(SUM(C21:C26),SUM(C21:C26),"        -")</f>
        <v>3</v>
      </c>
      <c r="D20" s="44">
        <f t="shared" si="9"/>
        <v>266</v>
      </c>
      <c r="E20" s="44">
        <f t="shared" si="9"/>
        <v>23</v>
      </c>
      <c r="F20" s="44">
        <f t="shared" si="9"/>
        <v>7</v>
      </c>
      <c r="G20" s="44">
        <f t="shared" si="9"/>
        <v>158</v>
      </c>
      <c r="H20" s="44">
        <f t="shared" si="9"/>
        <v>107</v>
      </c>
      <c r="I20" s="53">
        <f t="shared" si="9"/>
        <v>9</v>
      </c>
      <c r="J20" s="54">
        <f>IF(SUM(J21:J26),SUM(J21:J26),"        -")</f>
        <v>71</v>
      </c>
      <c r="K20" s="10"/>
      <c r="L20" s="11"/>
      <c r="M20" s="43">
        <f aca="true" t="shared" si="10" ref="M20:S20">IF(SUM(M21:M26),SUM(M21:M26),"        -")</f>
        <v>18</v>
      </c>
      <c r="N20" s="44">
        <f t="shared" si="10"/>
        <v>2</v>
      </c>
      <c r="O20" s="44">
        <f t="shared" si="10"/>
        <v>16</v>
      </c>
      <c r="P20" s="44">
        <f t="shared" si="10"/>
        <v>16</v>
      </c>
      <c r="Q20" s="44">
        <f t="shared" si="10"/>
        <v>23</v>
      </c>
      <c r="R20" s="44">
        <f t="shared" si="10"/>
        <v>37</v>
      </c>
      <c r="S20" s="44">
        <f t="shared" si="10"/>
        <v>20</v>
      </c>
      <c r="T20" s="163">
        <f t="shared" si="2"/>
        <v>137</v>
      </c>
      <c r="U20" s="45"/>
      <c r="V20" s="46" t="s">
        <v>27</v>
      </c>
      <c r="W20" s="152"/>
      <c r="X20" s="153"/>
      <c r="Y20" s="154"/>
      <c r="Z20" s="154"/>
    </row>
    <row r="21" spans="1:26" s="146" customFormat="1" ht="18" customHeight="1">
      <c r="A21" s="64" t="s">
        <v>28</v>
      </c>
      <c r="B21" s="81">
        <v>394</v>
      </c>
      <c r="C21" s="73">
        <v>2</v>
      </c>
      <c r="D21" s="40">
        <v>122</v>
      </c>
      <c r="E21" s="40">
        <v>12</v>
      </c>
      <c r="F21" s="40" t="s">
        <v>86</v>
      </c>
      <c r="G21" s="40">
        <v>74</v>
      </c>
      <c r="H21" s="40">
        <v>41</v>
      </c>
      <c r="I21" s="50">
        <v>2</v>
      </c>
      <c r="J21" s="51">
        <v>28</v>
      </c>
      <c r="K21" s="147"/>
      <c r="L21" s="148"/>
      <c r="M21" s="39">
        <v>7</v>
      </c>
      <c r="N21" s="40">
        <v>1</v>
      </c>
      <c r="O21" s="40">
        <v>7</v>
      </c>
      <c r="P21" s="40">
        <v>11</v>
      </c>
      <c r="Q21" s="40">
        <v>11</v>
      </c>
      <c r="R21" s="40">
        <v>14</v>
      </c>
      <c r="S21" s="40">
        <v>10</v>
      </c>
      <c r="T21" s="165">
        <f t="shared" si="2"/>
        <v>52</v>
      </c>
      <c r="U21" s="41"/>
      <c r="V21" s="42" t="s">
        <v>28</v>
      </c>
      <c r="W21" s="149"/>
      <c r="X21" s="150"/>
      <c r="Y21" s="151"/>
      <c r="Z21" s="151"/>
    </row>
    <row r="22" spans="1:26" s="146" customFormat="1" ht="18" customHeight="1">
      <c r="A22" s="65" t="s">
        <v>29</v>
      </c>
      <c r="B22" s="82">
        <v>231</v>
      </c>
      <c r="C22" s="74" t="s">
        <v>86</v>
      </c>
      <c r="D22" s="21">
        <v>59</v>
      </c>
      <c r="E22" s="21">
        <v>3</v>
      </c>
      <c r="F22" s="21">
        <v>3</v>
      </c>
      <c r="G22" s="21">
        <v>40</v>
      </c>
      <c r="H22" s="21">
        <v>33</v>
      </c>
      <c r="I22" s="22">
        <v>5</v>
      </c>
      <c r="J22" s="23">
        <v>21</v>
      </c>
      <c r="K22" s="147"/>
      <c r="L22" s="148"/>
      <c r="M22" s="27">
        <v>4</v>
      </c>
      <c r="N22" s="21">
        <v>1</v>
      </c>
      <c r="O22" s="21">
        <v>5</v>
      </c>
      <c r="P22" s="21">
        <v>1</v>
      </c>
      <c r="Q22" s="21">
        <v>6</v>
      </c>
      <c r="R22" s="21">
        <v>10</v>
      </c>
      <c r="S22" s="21">
        <v>4</v>
      </c>
      <c r="T22" s="166">
        <f t="shared" si="2"/>
        <v>36</v>
      </c>
      <c r="U22" s="28"/>
      <c r="V22" s="29" t="s">
        <v>29</v>
      </c>
      <c r="W22" s="149"/>
      <c r="X22" s="150"/>
      <c r="Y22" s="151"/>
      <c r="Z22" s="151"/>
    </row>
    <row r="23" spans="1:26" s="146" customFormat="1" ht="18" customHeight="1">
      <c r="A23" s="65" t="s">
        <v>30</v>
      </c>
      <c r="B23" s="82">
        <v>143</v>
      </c>
      <c r="C23" s="74" t="s">
        <v>86</v>
      </c>
      <c r="D23" s="21">
        <v>49</v>
      </c>
      <c r="E23" s="21">
        <v>6</v>
      </c>
      <c r="F23" s="21">
        <v>3</v>
      </c>
      <c r="G23" s="21">
        <v>21</v>
      </c>
      <c r="H23" s="21">
        <v>11</v>
      </c>
      <c r="I23" s="22">
        <v>1</v>
      </c>
      <c r="J23" s="23">
        <v>8</v>
      </c>
      <c r="K23" s="147"/>
      <c r="L23" s="148"/>
      <c r="M23" s="27">
        <v>4</v>
      </c>
      <c r="N23" s="21" t="s">
        <v>86</v>
      </c>
      <c r="O23" s="21">
        <v>2</v>
      </c>
      <c r="P23" s="21">
        <v>2</v>
      </c>
      <c r="Q23" s="21">
        <v>1</v>
      </c>
      <c r="R23" s="21">
        <v>8</v>
      </c>
      <c r="S23" s="21">
        <v>6</v>
      </c>
      <c r="T23" s="166">
        <f t="shared" si="2"/>
        <v>21</v>
      </c>
      <c r="U23" s="28"/>
      <c r="V23" s="29" t="s">
        <v>30</v>
      </c>
      <c r="W23" s="149"/>
      <c r="X23" s="150"/>
      <c r="Y23" s="151"/>
      <c r="Z23" s="151"/>
    </row>
    <row r="24" spans="1:26" s="146" customFormat="1" ht="18" customHeight="1">
      <c r="A24" s="65" t="s">
        <v>31</v>
      </c>
      <c r="B24" s="82">
        <v>73</v>
      </c>
      <c r="C24" s="74">
        <v>1</v>
      </c>
      <c r="D24" s="21">
        <v>16</v>
      </c>
      <c r="E24" s="21" t="s">
        <v>86</v>
      </c>
      <c r="F24" s="21">
        <v>1</v>
      </c>
      <c r="G24" s="21">
        <v>10</v>
      </c>
      <c r="H24" s="21">
        <v>10</v>
      </c>
      <c r="I24" s="22" t="s">
        <v>86</v>
      </c>
      <c r="J24" s="23">
        <v>7</v>
      </c>
      <c r="K24" s="147"/>
      <c r="L24" s="148"/>
      <c r="M24" s="27">
        <v>2</v>
      </c>
      <c r="N24" s="21" t="s">
        <v>86</v>
      </c>
      <c r="O24" s="21">
        <v>2</v>
      </c>
      <c r="P24" s="21">
        <v>2</v>
      </c>
      <c r="Q24" s="21">
        <v>2</v>
      </c>
      <c r="R24" s="21">
        <v>3</v>
      </c>
      <c r="S24" s="21" t="s">
        <v>86</v>
      </c>
      <c r="T24" s="166">
        <f t="shared" si="2"/>
        <v>17</v>
      </c>
      <c r="U24" s="28"/>
      <c r="V24" s="29" t="s">
        <v>31</v>
      </c>
      <c r="W24" s="149"/>
      <c r="X24" s="150"/>
      <c r="Y24" s="151"/>
      <c r="Z24" s="151"/>
    </row>
    <row r="25" spans="1:26" s="146" customFormat="1" ht="18" customHeight="1">
      <c r="A25" s="65" t="s">
        <v>32</v>
      </c>
      <c r="B25" s="82">
        <v>62</v>
      </c>
      <c r="C25" s="74" t="s">
        <v>86</v>
      </c>
      <c r="D25" s="21">
        <v>19</v>
      </c>
      <c r="E25" s="21">
        <v>2</v>
      </c>
      <c r="F25" s="21" t="s">
        <v>86</v>
      </c>
      <c r="G25" s="21">
        <v>12</v>
      </c>
      <c r="H25" s="21">
        <v>8</v>
      </c>
      <c r="I25" s="22">
        <v>1</v>
      </c>
      <c r="J25" s="23">
        <v>6</v>
      </c>
      <c r="K25" s="147"/>
      <c r="L25" s="148"/>
      <c r="M25" s="27" t="s">
        <v>86</v>
      </c>
      <c r="N25" s="21" t="s">
        <v>86</v>
      </c>
      <c r="O25" s="21" t="s">
        <v>86</v>
      </c>
      <c r="P25" s="21" t="s">
        <v>86</v>
      </c>
      <c r="Q25" s="21">
        <v>3</v>
      </c>
      <c r="R25" s="21">
        <v>1</v>
      </c>
      <c r="S25" s="21" t="s">
        <v>86</v>
      </c>
      <c r="T25" s="166">
        <f t="shared" si="2"/>
        <v>10</v>
      </c>
      <c r="U25" s="28"/>
      <c r="V25" s="29" t="s">
        <v>32</v>
      </c>
      <c r="W25" s="149"/>
      <c r="X25" s="150"/>
      <c r="Y25" s="151"/>
      <c r="Z25" s="151"/>
    </row>
    <row r="26" spans="1:26" s="146" customFormat="1" ht="18" customHeight="1">
      <c r="A26" s="66" t="s">
        <v>33</v>
      </c>
      <c r="B26" s="83">
        <v>10</v>
      </c>
      <c r="C26" s="75" t="s">
        <v>86</v>
      </c>
      <c r="D26" s="34">
        <v>1</v>
      </c>
      <c r="E26" s="34" t="s">
        <v>86</v>
      </c>
      <c r="F26" s="34" t="s">
        <v>86</v>
      </c>
      <c r="G26" s="34">
        <v>1</v>
      </c>
      <c r="H26" s="34">
        <v>4</v>
      </c>
      <c r="I26" s="48" t="s">
        <v>86</v>
      </c>
      <c r="J26" s="49">
        <v>1</v>
      </c>
      <c r="K26" s="147"/>
      <c r="L26" s="148"/>
      <c r="M26" s="33">
        <v>1</v>
      </c>
      <c r="N26" s="34" t="s">
        <v>86</v>
      </c>
      <c r="O26" s="34" t="s">
        <v>86</v>
      </c>
      <c r="P26" s="34" t="s">
        <v>86</v>
      </c>
      <c r="Q26" s="34" t="s">
        <v>86</v>
      </c>
      <c r="R26" s="34">
        <v>1</v>
      </c>
      <c r="S26" s="34" t="s">
        <v>86</v>
      </c>
      <c r="T26" s="167">
        <f t="shared" si="2"/>
        <v>1</v>
      </c>
      <c r="U26" s="31"/>
      <c r="V26" s="35" t="s">
        <v>33</v>
      </c>
      <c r="W26" s="149"/>
      <c r="X26" s="150"/>
      <c r="Y26" s="151"/>
      <c r="Z26" s="151"/>
    </row>
    <row r="27" spans="1:26" s="155" customFormat="1" ht="18" customHeight="1">
      <c r="A27" s="62" t="s">
        <v>34</v>
      </c>
      <c r="B27" s="79">
        <f>SUM(B28:B33)</f>
        <v>883</v>
      </c>
      <c r="C27" s="71" t="str">
        <f aca="true" t="shared" si="11" ref="C27:I27">IF(SUM(C28:C33),SUM(C28:C33),"        -")</f>
        <v>        -</v>
      </c>
      <c r="D27" s="44">
        <f t="shared" si="11"/>
        <v>246</v>
      </c>
      <c r="E27" s="44">
        <f t="shared" si="11"/>
        <v>10</v>
      </c>
      <c r="F27" s="44">
        <f t="shared" si="11"/>
        <v>11</v>
      </c>
      <c r="G27" s="44">
        <f t="shared" si="11"/>
        <v>166</v>
      </c>
      <c r="H27" s="44">
        <f t="shared" si="11"/>
        <v>106</v>
      </c>
      <c r="I27" s="53">
        <f t="shared" si="11"/>
        <v>9</v>
      </c>
      <c r="J27" s="54">
        <f>IF(SUM(J28:J33),SUM(J28:J33),"        -")</f>
        <v>69</v>
      </c>
      <c r="K27" s="10"/>
      <c r="L27" s="11"/>
      <c r="M27" s="43">
        <f aca="true" t="shared" si="12" ref="M27:S27">IF(SUM(M28:M33),SUM(M28:M33),"        -")</f>
        <v>17</v>
      </c>
      <c r="N27" s="44">
        <f t="shared" si="12"/>
        <v>3</v>
      </c>
      <c r="O27" s="44">
        <f t="shared" si="12"/>
        <v>10</v>
      </c>
      <c r="P27" s="44">
        <f t="shared" si="12"/>
        <v>17</v>
      </c>
      <c r="Q27" s="44">
        <f t="shared" si="12"/>
        <v>38</v>
      </c>
      <c r="R27" s="44">
        <f t="shared" si="12"/>
        <v>32</v>
      </c>
      <c r="S27" s="44">
        <f t="shared" si="12"/>
        <v>29</v>
      </c>
      <c r="T27" s="163">
        <f t="shared" si="2"/>
        <v>120</v>
      </c>
      <c r="U27" s="45"/>
      <c r="V27" s="46" t="s">
        <v>34</v>
      </c>
      <c r="W27" s="152"/>
      <c r="X27" s="153"/>
      <c r="Y27" s="154"/>
      <c r="Z27" s="154"/>
    </row>
    <row r="28" spans="1:26" s="146" customFormat="1" ht="18" customHeight="1">
      <c r="A28" s="64" t="s">
        <v>35</v>
      </c>
      <c r="B28" s="81">
        <v>321</v>
      </c>
      <c r="C28" s="73" t="s">
        <v>86</v>
      </c>
      <c r="D28" s="40">
        <v>104</v>
      </c>
      <c r="E28" s="40">
        <v>2</v>
      </c>
      <c r="F28" s="40">
        <v>3</v>
      </c>
      <c r="G28" s="40">
        <v>50</v>
      </c>
      <c r="H28" s="40">
        <v>41</v>
      </c>
      <c r="I28" s="50">
        <v>4</v>
      </c>
      <c r="J28" s="51">
        <v>22</v>
      </c>
      <c r="K28" s="147"/>
      <c r="L28" s="148"/>
      <c r="M28" s="39">
        <v>6</v>
      </c>
      <c r="N28" s="40">
        <v>2</v>
      </c>
      <c r="O28" s="40">
        <v>4</v>
      </c>
      <c r="P28" s="40">
        <v>4</v>
      </c>
      <c r="Q28" s="40">
        <v>10</v>
      </c>
      <c r="R28" s="40">
        <v>13</v>
      </c>
      <c r="S28" s="40">
        <v>12</v>
      </c>
      <c r="T28" s="165">
        <f t="shared" si="2"/>
        <v>44</v>
      </c>
      <c r="U28" s="41"/>
      <c r="V28" s="42" t="s">
        <v>35</v>
      </c>
      <c r="W28" s="149"/>
      <c r="X28" s="150"/>
      <c r="Y28" s="151"/>
      <c r="Z28" s="151"/>
    </row>
    <row r="29" spans="1:26" s="146" customFormat="1" ht="18" customHeight="1">
      <c r="A29" s="65" t="s">
        <v>36</v>
      </c>
      <c r="B29" s="82">
        <v>153</v>
      </c>
      <c r="C29" s="74" t="s">
        <v>86</v>
      </c>
      <c r="D29" s="21">
        <v>35</v>
      </c>
      <c r="E29" s="21">
        <v>1</v>
      </c>
      <c r="F29" s="21" t="s">
        <v>86</v>
      </c>
      <c r="G29" s="21">
        <v>34</v>
      </c>
      <c r="H29" s="21">
        <v>16</v>
      </c>
      <c r="I29" s="22">
        <v>1</v>
      </c>
      <c r="J29" s="23">
        <v>16</v>
      </c>
      <c r="K29" s="147"/>
      <c r="L29" s="148"/>
      <c r="M29" s="27" t="s">
        <v>86</v>
      </c>
      <c r="N29" s="21">
        <v>1</v>
      </c>
      <c r="O29" s="21">
        <v>2</v>
      </c>
      <c r="P29" s="21">
        <v>7</v>
      </c>
      <c r="Q29" s="21">
        <v>8</v>
      </c>
      <c r="R29" s="21">
        <v>6</v>
      </c>
      <c r="S29" s="21">
        <v>3</v>
      </c>
      <c r="T29" s="166">
        <f t="shared" si="2"/>
        <v>23</v>
      </c>
      <c r="U29" s="28"/>
      <c r="V29" s="29" t="s">
        <v>36</v>
      </c>
      <c r="W29" s="149"/>
      <c r="X29" s="150"/>
      <c r="Y29" s="151"/>
      <c r="Z29" s="151"/>
    </row>
    <row r="30" spans="1:26" s="146" customFormat="1" ht="18" customHeight="1">
      <c r="A30" s="65" t="s">
        <v>37</v>
      </c>
      <c r="B30" s="82">
        <v>85</v>
      </c>
      <c r="C30" s="74" t="s">
        <v>86</v>
      </c>
      <c r="D30" s="21">
        <v>27</v>
      </c>
      <c r="E30" s="21" t="s">
        <v>86</v>
      </c>
      <c r="F30" s="21" t="s">
        <v>86</v>
      </c>
      <c r="G30" s="21">
        <v>15</v>
      </c>
      <c r="H30" s="21">
        <v>10</v>
      </c>
      <c r="I30" s="22">
        <v>2</v>
      </c>
      <c r="J30" s="23">
        <v>2</v>
      </c>
      <c r="K30" s="147"/>
      <c r="L30" s="148"/>
      <c r="M30" s="27">
        <v>1</v>
      </c>
      <c r="N30" s="21" t="s">
        <v>86</v>
      </c>
      <c r="O30" s="21" t="s">
        <v>86</v>
      </c>
      <c r="P30" s="21">
        <v>2</v>
      </c>
      <c r="Q30" s="21">
        <v>2</v>
      </c>
      <c r="R30" s="21">
        <v>5</v>
      </c>
      <c r="S30" s="21">
        <v>1</v>
      </c>
      <c r="T30" s="166">
        <f t="shared" si="2"/>
        <v>18</v>
      </c>
      <c r="U30" s="28"/>
      <c r="V30" s="29" t="s">
        <v>37</v>
      </c>
      <c r="W30" s="149"/>
      <c r="X30" s="150"/>
      <c r="Y30" s="151"/>
      <c r="Z30" s="151"/>
    </row>
    <row r="31" spans="1:26" s="146" customFormat="1" ht="18" customHeight="1">
      <c r="A31" s="65" t="s">
        <v>38</v>
      </c>
      <c r="B31" s="82">
        <v>131</v>
      </c>
      <c r="C31" s="74" t="s">
        <v>86</v>
      </c>
      <c r="D31" s="21">
        <v>32</v>
      </c>
      <c r="E31" s="21">
        <v>4</v>
      </c>
      <c r="F31" s="21">
        <v>2</v>
      </c>
      <c r="G31" s="21">
        <v>37</v>
      </c>
      <c r="H31" s="21">
        <v>15</v>
      </c>
      <c r="I31" s="22">
        <v>1</v>
      </c>
      <c r="J31" s="23">
        <v>10</v>
      </c>
      <c r="K31" s="147"/>
      <c r="L31" s="148"/>
      <c r="M31" s="27">
        <v>1</v>
      </c>
      <c r="N31" s="21" t="s">
        <v>86</v>
      </c>
      <c r="O31" s="21" t="s">
        <v>86</v>
      </c>
      <c r="P31" s="21">
        <v>1</v>
      </c>
      <c r="Q31" s="21">
        <v>4</v>
      </c>
      <c r="R31" s="21">
        <v>5</v>
      </c>
      <c r="S31" s="21">
        <v>5</v>
      </c>
      <c r="T31" s="166">
        <f t="shared" si="2"/>
        <v>14</v>
      </c>
      <c r="U31" s="28"/>
      <c r="V31" s="29" t="s">
        <v>38</v>
      </c>
      <c r="W31" s="149"/>
      <c r="X31" s="150"/>
      <c r="Y31" s="151"/>
      <c r="Z31" s="151"/>
    </row>
    <row r="32" spans="1:26" s="146" customFormat="1" ht="18" customHeight="1">
      <c r="A32" s="65" t="s">
        <v>39</v>
      </c>
      <c r="B32" s="82">
        <v>127</v>
      </c>
      <c r="C32" s="74" t="s">
        <v>86</v>
      </c>
      <c r="D32" s="21">
        <v>34</v>
      </c>
      <c r="E32" s="21">
        <v>3</v>
      </c>
      <c r="F32" s="21">
        <v>4</v>
      </c>
      <c r="G32" s="21">
        <v>23</v>
      </c>
      <c r="H32" s="21">
        <v>17</v>
      </c>
      <c r="I32" s="22">
        <v>1</v>
      </c>
      <c r="J32" s="23">
        <v>13</v>
      </c>
      <c r="K32" s="147"/>
      <c r="L32" s="148"/>
      <c r="M32" s="27">
        <v>3</v>
      </c>
      <c r="N32" s="21" t="s">
        <v>86</v>
      </c>
      <c r="O32" s="21">
        <v>3</v>
      </c>
      <c r="P32" s="21">
        <v>1</v>
      </c>
      <c r="Q32" s="21">
        <v>4</v>
      </c>
      <c r="R32" s="21">
        <v>1</v>
      </c>
      <c r="S32" s="21">
        <v>5</v>
      </c>
      <c r="T32" s="166">
        <f t="shared" si="2"/>
        <v>15</v>
      </c>
      <c r="U32" s="28"/>
      <c r="V32" s="29" t="s">
        <v>39</v>
      </c>
      <c r="W32" s="149"/>
      <c r="X32" s="150"/>
      <c r="Y32" s="151"/>
      <c r="Z32" s="151"/>
    </row>
    <row r="33" spans="1:26" s="146" customFormat="1" ht="18" customHeight="1">
      <c r="A33" s="66" t="s">
        <v>40</v>
      </c>
      <c r="B33" s="83">
        <v>66</v>
      </c>
      <c r="C33" s="75" t="s">
        <v>86</v>
      </c>
      <c r="D33" s="34">
        <v>14</v>
      </c>
      <c r="E33" s="34" t="s">
        <v>86</v>
      </c>
      <c r="F33" s="34">
        <v>2</v>
      </c>
      <c r="G33" s="34">
        <v>7</v>
      </c>
      <c r="H33" s="34">
        <v>7</v>
      </c>
      <c r="I33" s="48" t="s">
        <v>86</v>
      </c>
      <c r="J33" s="49">
        <v>6</v>
      </c>
      <c r="K33" s="147"/>
      <c r="L33" s="148"/>
      <c r="M33" s="33">
        <v>6</v>
      </c>
      <c r="N33" s="34" t="s">
        <v>86</v>
      </c>
      <c r="O33" s="34">
        <v>1</v>
      </c>
      <c r="P33" s="34">
        <v>2</v>
      </c>
      <c r="Q33" s="34">
        <v>10</v>
      </c>
      <c r="R33" s="34">
        <v>2</v>
      </c>
      <c r="S33" s="34">
        <v>3</v>
      </c>
      <c r="T33" s="167">
        <f t="shared" si="2"/>
        <v>6</v>
      </c>
      <c r="U33" s="31"/>
      <c r="V33" s="35" t="s">
        <v>40</v>
      </c>
      <c r="W33" s="149"/>
      <c r="X33" s="150"/>
      <c r="Y33" s="151"/>
      <c r="Z33" s="151"/>
    </row>
    <row r="34" spans="1:26" s="155" customFormat="1" ht="18" customHeight="1">
      <c r="A34" s="62" t="s">
        <v>41</v>
      </c>
      <c r="B34" s="79">
        <f>SUM(B35:B42)</f>
        <v>791</v>
      </c>
      <c r="C34" s="71">
        <f aca="true" t="shared" si="13" ref="C34:I34">IF(SUM(C35:C42),SUM(C35:C42),"        -")</f>
        <v>3</v>
      </c>
      <c r="D34" s="44">
        <f t="shared" si="13"/>
        <v>219</v>
      </c>
      <c r="E34" s="44">
        <f t="shared" si="13"/>
        <v>6</v>
      </c>
      <c r="F34" s="44">
        <f t="shared" si="13"/>
        <v>1</v>
      </c>
      <c r="G34" s="44">
        <f t="shared" si="13"/>
        <v>146</v>
      </c>
      <c r="H34" s="44">
        <f t="shared" si="13"/>
        <v>95</v>
      </c>
      <c r="I34" s="53">
        <f t="shared" si="13"/>
        <v>4</v>
      </c>
      <c r="J34" s="54">
        <f>IF(SUM(J35:J42),SUM(J35:J42),"        -")</f>
        <v>58</v>
      </c>
      <c r="K34" s="10"/>
      <c r="L34" s="11"/>
      <c r="M34" s="43">
        <f aca="true" t="shared" si="14" ref="M34:S34">IF(SUM(M35:M42),SUM(M35:M42),"        -")</f>
        <v>13</v>
      </c>
      <c r="N34" s="44">
        <f t="shared" si="14"/>
        <v>2</v>
      </c>
      <c r="O34" s="44">
        <f t="shared" si="14"/>
        <v>5</v>
      </c>
      <c r="P34" s="44">
        <f t="shared" si="14"/>
        <v>8</v>
      </c>
      <c r="Q34" s="44">
        <f t="shared" si="14"/>
        <v>64</v>
      </c>
      <c r="R34" s="44">
        <f t="shared" si="14"/>
        <v>36</v>
      </c>
      <c r="S34" s="44">
        <f t="shared" si="14"/>
        <v>30</v>
      </c>
      <c r="T34" s="163">
        <f t="shared" si="2"/>
        <v>101</v>
      </c>
      <c r="U34" s="45"/>
      <c r="V34" s="46" t="s">
        <v>41</v>
      </c>
      <c r="W34" s="152"/>
      <c r="X34" s="153"/>
      <c r="Y34" s="154"/>
      <c r="Z34" s="154"/>
    </row>
    <row r="35" spans="1:26" s="146" customFormat="1" ht="18" customHeight="1">
      <c r="A35" s="64" t="s">
        <v>42</v>
      </c>
      <c r="B35" s="81">
        <v>287</v>
      </c>
      <c r="C35" s="73" t="s">
        <v>86</v>
      </c>
      <c r="D35" s="40">
        <v>89</v>
      </c>
      <c r="E35" s="40">
        <v>3</v>
      </c>
      <c r="F35" s="40" t="s">
        <v>86</v>
      </c>
      <c r="G35" s="40">
        <v>47</v>
      </c>
      <c r="H35" s="40">
        <v>31</v>
      </c>
      <c r="I35" s="50" t="s">
        <v>86</v>
      </c>
      <c r="J35" s="51">
        <v>23</v>
      </c>
      <c r="K35" s="147"/>
      <c r="L35" s="148"/>
      <c r="M35" s="39">
        <v>5</v>
      </c>
      <c r="N35" s="40">
        <v>1</v>
      </c>
      <c r="O35" s="40" t="s">
        <v>86</v>
      </c>
      <c r="P35" s="40">
        <v>1</v>
      </c>
      <c r="Q35" s="40">
        <v>30</v>
      </c>
      <c r="R35" s="40">
        <v>9</v>
      </c>
      <c r="S35" s="40">
        <v>7</v>
      </c>
      <c r="T35" s="165">
        <f t="shared" si="2"/>
        <v>41</v>
      </c>
      <c r="U35" s="41"/>
      <c r="V35" s="42" t="s">
        <v>42</v>
      </c>
      <c r="W35" s="149"/>
      <c r="X35" s="150"/>
      <c r="Y35" s="151"/>
      <c r="Z35" s="151"/>
    </row>
    <row r="36" spans="1:26" s="146" customFormat="1" ht="18" customHeight="1">
      <c r="A36" s="65" t="s">
        <v>43</v>
      </c>
      <c r="B36" s="82">
        <v>108</v>
      </c>
      <c r="C36" s="74">
        <v>1</v>
      </c>
      <c r="D36" s="21">
        <v>22</v>
      </c>
      <c r="E36" s="21" t="s">
        <v>86</v>
      </c>
      <c r="F36" s="21">
        <v>1</v>
      </c>
      <c r="G36" s="21">
        <v>24</v>
      </c>
      <c r="H36" s="21">
        <v>20</v>
      </c>
      <c r="I36" s="22" t="s">
        <v>86</v>
      </c>
      <c r="J36" s="23">
        <v>8</v>
      </c>
      <c r="K36" s="147"/>
      <c r="L36" s="148"/>
      <c r="M36" s="27">
        <v>2</v>
      </c>
      <c r="N36" s="21" t="s">
        <v>86</v>
      </c>
      <c r="O36" s="21">
        <v>2</v>
      </c>
      <c r="P36" s="21">
        <v>1</v>
      </c>
      <c r="Q36" s="21">
        <v>6</v>
      </c>
      <c r="R36" s="21">
        <v>5</v>
      </c>
      <c r="S36" s="21">
        <v>4</v>
      </c>
      <c r="T36" s="166">
        <f t="shared" si="2"/>
        <v>12</v>
      </c>
      <c r="U36" s="28"/>
      <c r="V36" s="29" t="s">
        <v>43</v>
      </c>
      <c r="W36" s="149"/>
      <c r="X36" s="150"/>
      <c r="Y36" s="151"/>
      <c r="Z36" s="151"/>
    </row>
    <row r="37" spans="1:26" s="146" customFormat="1" ht="18" customHeight="1">
      <c r="A37" s="65" t="s">
        <v>44</v>
      </c>
      <c r="B37" s="82">
        <v>59</v>
      </c>
      <c r="C37" s="74" t="s">
        <v>86</v>
      </c>
      <c r="D37" s="21">
        <v>11</v>
      </c>
      <c r="E37" s="21" t="s">
        <v>87</v>
      </c>
      <c r="F37" s="21" t="s">
        <v>87</v>
      </c>
      <c r="G37" s="21">
        <v>13</v>
      </c>
      <c r="H37" s="21">
        <v>7</v>
      </c>
      <c r="I37" s="22" t="s">
        <v>86</v>
      </c>
      <c r="J37" s="23">
        <v>4</v>
      </c>
      <c r="K37" s="147"/>
      <c r="L37" s="148"/>
      <c r="M37" s="27" t="s">
        <v>86</v>
      </c>
      <c r="N37" s="21" t="s">
        <v>86</v>
      </c>
      <c r="O37" s="21">
        <v>1</v>
      </c>
      <c r="P37" s="21">
        <v>2</v>
      </c>
      <c r="Q37" s="21">
        <v>5</v>
      </c>
      <c r="R37" s="21">
        <v>7</v>
      </c>
      <c r="S37" s="21">
        <v>2</v>
      </c>
      <c r="T37" s="166">
        <f t="shared" si="2"/>
        <v>7</v>
      </c>
      <c r="U37" s="28"/>
      <c r="V37" s="29" t="s">
        <v>44</v>
      </c>
      <c r="W37" s="149"/>
      <c r="X37" s="150"/>
      <c r="Y37" s="151"/>
      <c r="Z37" s="151"/>
    </row>
    <row r="38" spans="1:26" s="146" customFormat="1" ht="18" customHeight="1">
      <c r="A38" s="65" t="s">
        <v>45</v>
      </c>
      <c r="B38" s="82">
        <v>80</v>
      </c>
      <c r="C38" s="74" t="s">
        <v>86</v>
      </c>
      <c r="D38" s="21">
        <v>29</v>
      </c>
      <c r="E38" s="21" t="s">
        <v>87</v>
      </c>
      <c r="F38" s="21" t="s">
        <v>86</v>
      </c>
      <c r="G38" s="21">
        <v>17</v>
      </c>
      <c r="H38" s="21">
        <v>3</v>
      </c>
      <c r="I38" s="22">
        <v>2</v>
      </c>
      <c r="J38" s="23">
        <v>7</v>
      </c>
      <c r="K38" s="147"/>
      <c r="L38" s="148"/>
      <c r="M38" s="27">
        <v>1</v>
      </c>
      <c r="N38" s="21" t="s">
        <v>86</v>
      </c>
      <c r="O38" s="21">
        <v>2</v>
      </c>
      <c r="P38" s="21">
        <v>1</v>
      </c>
      <c r="Q38" s="21">
        <v>2</v>
      </c>
      <c r="R38" s="21">
        <v>1</v>
      </c>
      <c r="S38" s="21">
        <v>4</v>
      </c>
      <c r="T38" s="166">
        <f t="shared" si="2"/>
        <v>11</v>
      </c>
      <c r="U38" s="28"/>
      <c r="V38" s="29" t="s">
        <v>45</v>
      </c>
      <c r="W38" s="149"/>
      <c r="X38" s="150"/>
      <c r="Y38" s="151"/>
      <c r="Z38" s="151"/>
    </row>
    <row r="39" spans="1:26" s="146" customFormat="1" ht="18" customHeight="1">
      <c r="A39" s="65" t="s">
        <v>46</v>
      </c>
      <c r="B39" s="82">
        <v>82</v>
      </c>
      <c r="C39" s="74">
        <v>1</v>
      </c>
      <c r="D39" s="21">
        <v>20</v>
      </c>
      <c r="E39" s="21" t="s">
        <v>86</v>
      </c>
      <c r="F39" s="21" t="s">
        <v>86</v>
      </c>
      <c r="G39" s="21">
        <v>19</v>
      </c>
      <c r="H39" s="21">
        <v>5</v>
      </c>
      <c r="I39" s="22">
        <v>1</v>
      </c>
      <c r="J39" s="23">
        <v>8</v>
      </c>
      <c r="K39" s="147"/>
      <c r="L39" s="148"/>
      <c r="M39" s="27">
        <v>4</v>
      </c>
      <c r="N39" s="21" t="s">
        <v>87</v>
      </c>
      <c r="O39" s="21" t="s">
        <v>86</v>
      </c>
      <c r="P39" s="21">
        <v>1</v>
      </c>
      <c r="Q39" s="21">
        <v>7</v>
      </c>
      <c r="R39" s="21">
        <v>3</v>
      </c>
      <c r="S39" s="21">
        <v>3</v>
      </c>
      <c r="T39" s="166">
        <f t="shared" si="2"/>
        <v>10</v>
      </c>
      <c r="U39" s="28"/>
      <c r="V39" s="29" t="s">
        <v>46</v>
      </c>
      <c r="W39" s="149"/>
      <c r="X39" s="150"/>
      <c r="Y39" s="151"/>
      <c r="Z39" s="151"/>
    </row>
    <row r="40" spans="1:26" s="146" customFormat="1" ht="18" customHeight="1">
      <c r="A40" s="65" t="s">
        <v>47</v>
      </c>
      <c r="B40" s="82">
        <v>39</v>
      </c>
      <c r="C40" s="74" t="s">
        <v>86</v>
      </c>
      <c r="D40" s="21">
        <v>8</v>
      </c>
      <c r="E40" s="21">
        <v>1</v>
      </c>
      <c r="F40" s="21" t="s">
        <v>86</v>
      </c>
      <c r="G40" s="21">
        <v>3</v>
      </c>
      <c r="H40" s="21">
        <v>8</v>
      </c>
      <c r="I40" s="22" t="s">
        <v>86</v>
      </c>
      <c r="J40" s="23">
        <v>2</v>
      </c>
      <c r="K40" s="147"/>
      <c r="L40" s="148"/>
      <c r="M40" s="27" t="s">
        <v>86</v>
      </c>
      <c r="N40" s="21">
        <v>1</v>
      </c>
      <c r="O40" s="21" t="s">
        <v>86</v>
      </c>
      <c r="P40" s="21">
        <v>2</v>
      </c>
      <c r="Q40" s="21">
        <v>5</v>
      </c>
      <c r="R40" s="21">
        <v>3</v>
      </c>
      <c r="S40" s="21">
        <v>3</v>
      </c>
      <c r="T40" s="166">
        <f t="shared" si="2"/>
        <v>3</v>
      </c>
      <c r="U40" s="28"/>
      <c r="V40" s="29" t="s">
        <v>47</v>
      </c>
      <c r="W40" s="149"/>
      <c r="X40" s="150"/>
      <c r="Y40" s="151"/>
      <c r="Z40" s="151"/>
    </row>
    <row r="41" spans="1:26" s="146" customFormat="1" ht="18" customHeight="1">
      <c r="A41" s="65" t="s">
        <v>48</v>
      </c>
      <c r="B41" s="82">
        <v>26</v>
      </c>
      <c r="C41" s="74" t="s">
        <v>86</v>
      </c>
      <c r="D41" s="21">
        <v>9</v>
      </c>
      <c r="E41" s="21" t="s">
        <v>86</v>
      </c>
      <c r="F41" s="21" t="s">
        <v>86</v>
      </c>
      <c r="G41" s="21">
        <v>4</v>
      </c>
      <c r="H41" s="21">
        <v>2</v>
      </c>
      <c r="I41" s="22" t="s">
        <v>86</v>
      </c>
      <c r="J41" s="23" t="s">
        <v>86</v>
      </c>
      <c r="K41" s="147"/>
      <c r="L41" s="148"/>
      <c r="M41" s="27" t="s">
        <v>86</v>
      </c>
      <c r="N41" s="21" t="s">
        <v>86</v>
      </c>
      <c r="O41" s="21" t="s">
        <v>86</v>
      </c>
      <c r="P41" s="21" t="s">
        <v>86</v>
      </c>
      <c r="Q41" s="21">
        <v>3</v>
      </c>
      <c r="R41" s="21">
        <v>3</v>
      </c>
      <c r="S41" s="21">
        <v>1</v>
      </c>
      <c r="T41" s="166">
        <f t="shared" si="2"/>
        <v>4</v>
      </c>
      <c r="U41" s="28"/>
      <c r="V41" s="29" t="s">
        <v>48</v>
      </c>
      <c r="W41" s="149"/>
      <c r="X41" s="150"/>
      <c r="Y41" s="151"/>
      <c r="Z41" s="151"/>
    </row>
    <row r="42" spans="1:26" s="146" customFormat="1" ht="18" customHeight="1">
      <c r="A42" s="66" t="s">
        <v>49</v>
      </c>
      <c r="B42" s="83">
        <v>110</v>
      </c>
      <c r="C42" s="75">
        <v>1</v>
      </c>
      <c r="D42" s="34">
        <v>31</v>
      </c>
      <c r="E42" s="34">
        <v>2</v>
      </c>
      <c r="F42" s="34" t="s">
        <v>86</v>
      </c>
      <c r="G42" s="34">
        <v>19</v>
      </c>
      <c r="H42" s="34">
        <v>19</v>
      </c>
      <c r="I42" s="48">
        <v>1</v>
      </c>
      <c r="J42" s="49">
        <v>6</v>
      </c>
      <c r="K42" s="147"/>
      <c r="L42" s="148"/>
      <c r="M42" s="33">
        <v>1</v>
      </c>
      <c r="N42" s="34" t="s">
        <v>86</v>
      </c>
      <c r="O42" s="34" t="s">
        <v>86</v>
      </c>
      <c r="P42" s="34" t="s">
        <v>86</v>
      </c>
      <c r="Q42" s="34">
        <v>6</v>
      </c>
      <c r="R42" s="34">
        <v>5</v>
      </c>
      <c r="S42" s="34">
        <v>6</v>
      </c>
      <c r="T42" s="167">
        <f t="shared" si="2"/>
        <v>13</v>
      </c>
      <c r="U42" s="31"/>
      <c r="V42" s="35" t="s">
        <v>49</v>
      </c>
      <c r="W42" s="149"/>
      <c r="X42" s="150"/>
      <c r="Y42" s="151"/>
      <c r="Z42" s="151"/>
    </row>
    <row r="43" spans="1:26" s="155" customFormat="1" ht="18" customHeight="1">
      <c r="A43" s="62" t="s">
        <v>50</v>
      </c>
      <c r="B43" s="79">
        <f>IF(SUM(B44:B53),SUM(B44:B53),"-")</f>
        <v>1425</v>
      </c>
      <c r="C43" s="71">
        <f>IF(SUM(C44:C53),SUM(C44:C53),"-")</f>
        <v>2</v>
      </c>
      <c r="D43" s="44">
        <f aca="true" t="shared" si="15" ref="D43:J43">IF(SUM(D44:D53),SUM(D44:D53),"-")</f>
        <v>415</v>
      </c>
      <c r="E43" s="44">
        <f t="shared" si="15"/>
        <v>19</v>
      </c>
      <c r="F43" s="44">
        <f t="shared" si="15"/>
        <v>10</v>
      </c>
      <c r="G43" s="44">
        <f t="shared" si="15"/>
        <v>235</v>
      </c>
      <c r="H43" s="44">
        <f t="shared" si="15"/>
        <v>157</v>
      </c>
      <c r="I43" s="53">
        <f t="shared" si="15"/>
        <v>17</v>
      </c>
      <c r="J43" s="54">
        <f t="shared" si="15"/>
        <v>119</v>
      </c>
      <c r="K43" s="10"/>
      <c r="L43" s="11"/>
      <c r="M43" s="43">
        <f aca="true" t="shared" si="16" ref="M43:S43">IF(SUM(M44:M53),SUM(M44:M53),"-")</f>
        <v>21</v>
      </c>
      <c r="N43" s="44">
        <f t="shared" si="16"/>
        <v>6</v>
      </c>
      <c r="O43" s="44">
        <f t="shared" si="16"/>
        <v>24</v>
      </c>
      <c r="P43" s="44">
        <f t="shared" si="16"/>
        <v>38</v>
      </c>
      <c r="Q43" s="44">
        <f t="shared" si="16"/>
        <v>42</v>
      </c>
      <c r="R43" s="44">
        <f t="shared" si="16"/>
        <v>69</v>
      </c>
      <c r="S43" s="44">
        <f t="shared" si="16"/>
        <v>44</v>
      </c>
      <c r="T43" s="163">
        <f t="shared" si="2"/>
        <v>207</v>
      </c>
      <c r="U43" s="45"/>
      <c r="V43" s="46" t="s">
        <v>50</v>
      </c>
      <c r="W43" s="152"/>
      <c r="X43" s="153"/>
      <c r="Y43" s="154"/>
      <c r="Z43" s="154"/>
    </row>
    <row r="44" spans="1:26" s="146" customFormat="1" ht="18" customHeight="1">
      <c r="A44" s="64" t="s">
        <v>51</v>
      </c>
      <c r="B44" s="81">
        <v>620</v>
      </c>
      <c r="C44" s="73">
        <v>1</v>
      </c>
      <c r="D44" s="40">
        <v>191</v>
      </c>
      <c r="E44" s="40">
        <v>9</v>
      </c>
      <c r="F44" s="40">
        <v>3</v>
      </c>
      <c r="G44" s="40">
        <v>93</v>
      </c>
      <c r="H44" s="40">
        <v>66</v>
      </c>
      <c r="I44" s="50">
        <v>7</v>
      </c>
      <c r="J44" s="51">
        <v>52</v>
      </c>
      <c r="K44" s="147"/>
      <c r="L44" s="148"/>
      <c r="M44" s="39">
        <v>12</v>
      </c>
      <c r="N44" s="40">
        <v>1</v>
      </c>
      <c r="O44" s="40">
        <v>17</v>
      </c>
      <c r="P44" s="40">
        <v>16</v>
      </c>
      <c r="Q44" s="40">
        <v>12</v>
      </c>
      <c r="R44" s="40">
        <v>29</v>
      </c>
      <c r="S44" s="40">
        <v>17</v>
      </c>
      <c r="T44" s="165">
        <f t="shared" si="2"/>
        <v>94</v>
      </c>
      <c r="U44" s="41"/>
      <c r="V44" s="42" t="s">
        <v>51</v>
      </c>
      <c r="W44" s="149"/>
      <c r="X44" s="150"/>
      <c r="Y44" s="151"/>
      <c r="Z44" s="151"/>
    </row>
    <row r="45" spans="1:26" s="146" customFormat="1" ht="18" customHeight="1">
      <c r="A45" s="65" t="s">
        <v>52</v>
      </c>
      <c r="B45" s="82">
        <v>70</v>
      </c>
      <c r="C45" s="74" t="s">
        <v>86</v>
      </c>
      <c r="D45" s="21">
        <v>19</v>
      </c>
      <c r="E45" s="21" t="s">
        <v>86</v>
      </c>
      <c r="F45" s="21" t="s">
        <v>86</v>
      </c>
      <c r="G45" s="21">
        <v>13</v>
      </c>
      <c r="H45" s="21">
        <v>8</v>
      </c>
      <c r="I45" s="22" t="s">
        <v>86</v>
      </c>
      <c r="J45" s="23">
        <v>8</v>
      </c>
      <c r="K45" s="147"/>
      <c r="L45" s="148"/>
      <c r="M45" s="27">
        <v>1</v>
      </c>
      <c r="N45" s="21" t="s">
        <v>86</v>
      </c>
      <c r="O45" s="21">
        <v>1</v>
      </c>
      <c r="P45" s="21">
        <v>1</v>
      </c>
      <c r="Q45" s="21">
        <v>3</v>
      </c>
      <c r="R45" s="21">
        <v>3</v>
      </c>
      <c r="S45" s="21">
        <v>2</v>
      </c>
      <c r="T45" s="166">
        <f t="shared" si="2"/>
        <v>11</v>
      </c>
      <c r="U45" s="28"/>
      <c r="V45" s="29" t="s">
        <v>52</v>
      </c>
      <c r="W45" s="149"/>
      <c r="X45" s="150"/>
      <c r="Y45" s="151"/>
      <c r="Z45" s="151"/>
    </row>
    <row r="46" spans="1:26" s="146" customFormat="1" ht="18" customHeight="1">
      <c r="A46" s="65" t="s">
        <v>53</v>
      </c>
      <c r="B46" s="82">
        <v>65</v>
      </c>
      <c r="C46" s="74" t="s">
        <v>86</v>
      </c>
      <c r="D46" s="21">
        <v>12</v>
      </c>
      <c r="E46" s="21">
        <v>1</v>
      </c>
      <c r="F46" s="21" t="s">
        <v>86</v>
      </c>
      <c r="G46" s="21">
        <v>10</v>
      </c>
      <c r="H46" s="21">
        <v>7</v>
      </c>
      <c r="I46" s="22" t="s">
        <v>86</v>
      </c>
      <c r="J46" s="23">
        <v>12</v>
      </c>
      <c r="K46" s="147"/>
      <c r="L46" s="148"/>
      <c r="M46" s="27">
        <v>1</v>
      </c>
      <c r="N46" s="21" t="s">
        <v>86</v>
      </c>
      <c r="O46" s="21">
        <v>1</v>
      </c>
      <c r="P46" s="21" t="s">
        <v>86</v>
      </c>
      <c r="Q46" s="21">
        <v>7</v>
      </c>
      <c r="R46" s="21">
        <v>6</v>
      </c>
      <c r="S46" s="21">
        <v>1</v>
      </c>
      <c r="T46" s="166">
        <f t="shared" si="2"/>
        <v>7</v>
      </c>
      <c r="U46" s="28"/>
      <c r="V46" s="29" t="s">
        <v>53</v>
      </c>
      <c r="W46" s="149"/>
      <c r="X46" s="150"/>
      <c r="Y46" s="151"/>
      <c r="Z46" s="151"/>
    </row>
    <row r="47" spans="1:26" s="146" customFormat="1" ht="18" customHeight="1">
      <c r="A47" s="65" t="s">
        <v>54</v>
      </c>
      <c r="B47" s="82">
        <v>70</v>
      </c>
      <c r="C47" s="74" t="s">
        <v>86</v>
      </c>
      <c r="D47" s="21">
        <v>18</v>
      </c>
      <c r="E47" s="21">
        <v>2</v>
      </c>
      <c r="F47" s="21" t="s">
        <v>86</v>
      </c>
      <c r="G47" s="21">
        <v>13</v>
      </c>
      <c r="H47" s="21">
        <v>11</v>
      </c>
      <c r="I47" s="22" t="s">
        <v>86</v>
      </c>
      <c r="J47" s="23">
        <v>6</v>
      </c>
      <c r="K47" s="147"/>
      <c r="L47" s="148"/>
      <c r="M47" s="27">
        <v>1</v>
      </c>
      <c r="N47" s="21" t="s">
        <v>86</v>
      </c>
      <c r="O47" s="21" t="s">
        <v>86</v>
      </c>
      <c r="P47" s="21" t="s">
        <v>86</v>
      </c>
      <c r="Q47" s="21">
        <v>3</v>
      </c>
      <c r="R47" s="21">
        <v>7</v>
      </c>
      <c r="S47" s="21">
        <v>2</v>
      </c>
      <c r="T47" s="166">
        <f t="shared" si="2"/>
        <v>7</v>
      </c>
      <c r="U47" s="28"/>
      <c r="V47" s="29" t="s">
        <v>54</v>
      </c>
      <c r="W47" s="149"/>
      <c r="X47" s="150"/>
      <c r="Y47" s="151"/>
      <c r="Z47" s="151"/>
    </row>
    <row r="48" spans="1:26" s="146" customFormat="1" ht="18" customHeight="1">
      <c r="A48" s="65" t="s">
        <v>55</v>
      </c>
      <c r="B48" s="82">
        <v>211</v>
      </c>
      <c r="C48" s="74" t="s">
        <v>86</v>
      </c>
      <c r="D48" s="21">
        <v>61</v>
      </c>
      <c r="E48" s="21">
        <v>6</v>
      </c>
      <c r="F48" s="21">
        <v>1</v>
      </c>
      <c r="G48" s="21">
        <v>45</v>
      </c>
      <c r="H48" s="21">
        <v>19</v>
      </c>
      <c r="I48" s="22">
        <v>6</v>
      </c>
      <c r="J48" s="23">
        <v>14</v>
      </c>
      <c r="K48" s="147"/>
      <c r="L48" s="148"/>
      <c r="M48" s="27">
        <v>1</v>
      </c>
      <c r="N48" s="21" t="s">
        <v>86</v>
      </c>
      <c r="O48" s="21">
        <v>2</v>
      </c>
      <c r="P48" s="21">
        <v>7</v>
      </c>
      <c r="Q48" s="21">
        <v>10</v>
      </c>
      <c r="R48" s="21">
        <v>11</v>
      </c>
      <c r="S48" s="21">
        <v>3</v>
      </c>
      <c r="T48" s="166">
        <f t="shared" si="2"/>
        <v>25</v>
      </c>
      <c r="U48" s="28"/>
      <c r="V48" s="29" t="s">
        <v>55</v>
      </c>
      <c r="W48" s="149"/>
      <c r="X48" s="150"/>
      <c r="Y48" s="151"/>
      <c r="Z48" s="151"/>
    </row>
    <row r="49" spans="1:26" s="146" customFormat="1" ht="18" customHeight="1">
      <c r="A49" s="65" t="s">
        <v>56</v>
      </c>
      <c r="B49" s="82">
        <v>52</v>
      </c>
      <c r="C49" s="74" t="s">
        <v>86</v>
      </c>
      <c r="D49" s="21">
        <v>13</v>
      </c>
      <c r="E49" s="21" t="s">
        <v>86</v>
      </c>
      <c r="F49" s="21" t="s">
        <v>86</v>
      </c>
      <c r="G49" s="21">
        <v>7</v>
      </c>
      <c r="H49" s="21">
        <v>9</v>
      </c>
      <c r="I49" s="22">
        <v>1</v>
      </c>
      <c r="J49" s="23">
        <v>4</v>
      </c>
      <c r="K49" s="147"/>
      <c r="L49" s="148"/>
      <c r="M49" s="27">
        <v>1</v>
      </c>
      <c r="N49" s="21">
        <v>2</v>
      </c>
      <c r="O49" s="21" t="s">
        <v>86</v>
      </c>
      <c r="P49" s="21">
        <v>1</v>
      </c>
      <c r="Q49" s="21">
        <v>1</v>
      </c>
      <c r="R49" s="21">
        <v>1</v>
      </c>
      <c r="S49" s="21">
        <v>6</v>
      </c>
      <c r="T49" s="166">
        <f t="shared" si="2"/>
        <v>6</v>
      </c>
      <c r="U49" s="28"/>
      <c r="V49" s="29" t="s">
        <v>56</v>
      </c>
      <c r="W49" s="149"/>
      <c r="X49" s="150"/>
      <c r="Y49" s="151"/>
      <c r="Z49" s="151"/>
    </row>
    <row r="50" spans="1:26" s="146" customFormat="1" ht="18" customHeight="1">
      <c r="A50" s="65" t="s">
        <v>57</v>
      </c>
      <c r="B50" s="82">
        <v>48</v>
      </c>
      <c r="C50" s="74" t="s">
        <v>86</v>
      </c>
      <c r="D50" s="21">
        <v>18</v>
      </c>
      <c r="E50" s="21">
        <v>1</v>
      </c>
      <c r="F50" s="21" t="s">
        <v>86</v>
      </c>
      <c r="G50" s="21">
        <v>7</v>
      </c>
      <c r="H50" s="21">
        <v>3</v>
      </c>
      <c r="I50" s="22" t="s">
        <v>86</v>
      </c>
      <c r="J50" s="23">
        <v>9</v>
      </c>
      <c r="K50" s="147"/>
      <c r="L50" s="148"/>
      <c r="M50" s="27" t="s">
        <v>86</v>
      </c>
      <c r="N50" s="21" t="s">
        <v>86</v>
      </c>
      <c r="O50" s="21">
        <v>2</v>
      </c>
      <c r="P50" s="21" t="s">
        <v>86</v>
      </c>
      <c r="Q50" s="21">
        <v>1</v>
      </c>
      <c r="R50" s="21" t="s">
        <v>86</v>
      </c>
      <c r="S50" s="21">
        <v>3</v>
      </c>
      <c r="T50" s="166">
        <f t="shared" si="2"/>
        <v>4</v>
      </c>
      <c r="U50" s="28"/>
      <c r="V50" s="29" t="s">
        <v>57</v>
      </c>
      <c r="W50" s="149"/>
      <c r="X50" s="150"/>
      <c r="Y50" s="151"/>
      <c r="Z50" s="151"/>
    </row>
    <row r="51" spans="1:26" s="146" customFormat="1" ht="18" customHeight="1">
      <c r="A51" s="65" t="s">
        <v>58</v>
      </c>
      <c r="B51" s="82">
        <v>119</v>
      </c>
      <c r="C51" s="74">
        <v>1</v>
      </c>
      <c r="D51" s="21">
        <v>38</v>
      </c>
      <c r="E51" s="21" t="s">
        <v>86</v>
      </c>
      <c r="F51" s="21">
        <v>5</v>
      </c>
      <c r="G51" s="21">
        <v>14</v>
      </c>
      <c r="H51" s="21">
        <v>20</v>
      </c>
      <c r="I51" s="22">
        <v>1</v>
      </c>
      <c r="J51" s="23">
        <v>6</v>
      </c>
      <c r="K51" s="147"/>
      <c r="L51" s="148"/>
      <c r="M51" s="27">
        <v>1</v>
      </c>
      <c r="N51" s="21">
        <v>2</v>
      </c>
      <c r="O51" s="21" t="s">
        <v>86</v>
      </c>
      <c r="P51" s="21" t="s">
        <v>86</v>
      </c>
      <c r="Q51" s="21">
        <v>1</v>
      </c>
      <c r="R51" s="21">
        <v>4</v>
      </c>
      <c r="S51" s="21">
        <v>4</v>
      </c>
      <c r="T51" s="166">
        <f t="shared" si="2"/>
        <v>22</v>
      </c>
      <c r="U51" s="28"/>
      <c r="V51" s="29" t="s">
        <v>80</v>
      </c>
      <c r="W51" s="149"/>
      <c r="X51" s="150"/>
      <c r="Y51" s="151"/>
      <c r="Z51" s="151"/>
    </row>
    <row r="52" spans="1:26" s="146" customFormat="1" ht="18" customHeight="1">
      <c r="A52" s="65" t="s">
        <v>59</v>
      </c>
      <c r="B52" s="82">
        <v>66</v>
      </c>
      <c r="C52" s="74" t="s">
        <v>86</v>
      </c>
      <c r="D52" s="21">
        <v>23</v>
      </c>
      <c r="E52" s="21" t="s">
        <v>86</v>
      </c>
      <c r="F52" s="21">
        <v>1</v>
      </c>
      <c r="G52" s="21">
        <v>11</v>
      </c>
      <c r="H52" s="21">
        <v>6</v>
      </c>
      <c r="I52" s="22" t="s">
        <v>86</v>
      </c>
      <c r="J52" s="23">
        <v>2</v>
      </c>
      <c r="K52" s="147"/>
      <c r="L52" s="148"/>
      <c r="M52" s="27">
        <v>1</v>
      </c>
      <c r="N52" s="21" t="s">
        <v>86</v>
      </c>
      <c r="O52" s="21" t="s">
        <v>86</v>
      </c>
      <c r="P52" s="21">
        <v>3</v>
      </c>
      <c r="Q52" s="21">
        <v>4</v>
      </c>
      <c r="R52" s="21">
        <v>2</v>
      </c>
      <c r="S52" s="21">
        <v>2</v>
      </c>
      <c r="T52" s="166">
        <f t="shared" si="2"/>
        <v>11</v>
      </c>
      <c r="U52" s="28"/>
      <c r="V52" s="29" t="s">
        <v>59</v>
      </c>
      <c r="W52" s="149"/>
      <c r="X52" s="150"/>
      <c r="Y52" s="151"/>
      <c r="Z52" s="151"/>
    </row>
    <row r="53" spans="1:26" s="146" customFormat="1" ht="18" customHeight="1">
      <c r="A53" s="66" t="s">
        <v>60</v>
      </c>
      <c r="B53" s="83">
        <v>104</v>
      </c>
      <c r="C53" s="75" t="s">
        <v>86</v>
      </c>
      <c r="D53" s="34">
        <v>22</v>
      </c>
      <c r="E53" s="34" t="s">
        <v>86</v>
      </c>
      <c r="F53" s="34" t="s">
        <v>86</v>
      </c>
      <c r="G53" s="34">
        <v>22</v>
      </c>
      <c r="H53" s="34">
        <v>8</v>
      </c>
      <c r="I53" s="48">
        <v>2</v>
      </c>
      <c r="J53" s="49">
        <v>6</v>
      </c>
      <c r="K53" s="147"/>
      <c r="L53" s="148"/>
      <c r="M53" s="33">
        <v>2</v>
      </c>
      <c r="N53" s="34">
        <v>1</v>
      </c>
      <c r="O53" s="34">
        <v>1</v>
      </c>
      <c r="P53" s="34">
        <v>10</v>
      </c>
      <c r="Q53" s="34" t="s">
        <v>86</v>
      </c>
      <c r="R53" s="34">
        <v>6</v>
      </c>
      <c r="S53" s="34">
        <v>4</v>
      </c>
      <c r="T53" s="167">
        <f t="shared" si="2"/>
        <v>20</v>
      </c>
      <c r="U53" s="31"/>
      <c r="V53" s="35" t="s">
        <v>60</v>
      </c>
      <c r="W53" s="149"/>
      <c r="X53" s="150"/>
      <c r="Y53" s="151"/>
      <c r="Z53" s="151"/>
    </row>
    <row r="54" spans="1:26" s="155" customFormat="1" ht="18" customHeight="1">
      <c r="A54" s="62" t="s">
        <v>64</v>
      </c>
      <c r="B54" s="79">
        <f>SUM(B55:B60)</f>
        <v>802</v>
      </c>
      <c r="C54" s="71">
        <f aca="true" t="shared" si="17" ref="C54:I54">IF(SUM(C55:C60),SUM(C55:C60),"        -")</f>
        <v>1</v>
      </c>
      <c r="D54" s="44">
        <f t="shared" si="17"/>
        <v>249</v>
      </c>
      <c r="E54" s="44">
        <f t="shared" si="17"/>
        <v>10</v>
      </c>
      <c r="F54" s="44">
        <f t="shared" si="17"/>
        <v>2</v>
      </c>
      <c r="G54" s="44">
        <f t="shared" si="17"/>
        <v>127</v>
      </c>
      <c r="H54" s="44">
        <f t="shared" si="17"/>
        <v>91</v>
      </c>
      <c r="I54" s="53">
        <f t="shared" si="17"/>
        <v>10</v>
      </c>
      <c r="J54" s="54">
        <f>IF(SUM(J55:J60),SUM(J55:J60),"        -")</f>
        <v>66</v>
      </c>
      <c r="K54" s="10"/>
      <c r="L54" s="11"/>
      <c r="M54" s="43">
        <f aca="true" t="shared" si="18" ref="M54:S54">IF(SUM(M55:M60),SUM(M55:M60),"        -")</f>
        <v>10</v>
      </c>
      <c r="N54" s="44">
        <f t="shared" si="18"/>
        <v>6</v>
      </c>
      <c r="O54" s="44">
        <f t="shared" si="18"/>
        <v>18</v>
      </c>
      <c r="P54" s="44">
        <f t="shared" si="18"/>
        <v>6</v>
      </c>
      <c r="Q54" s="44">
        <f t="shared" si="18"/>
        <v>49</v>
      </c>
      <c r="R54" s="44">
        <f t="shared" si="18"/>
        <v>28</v>
      </c>
      <c r="S54" s="44">
        <f t="shared" si="18"/>
        <v>20</v>
      </c>
      <c r="T54" s="163">
        <f t="shared" si="2"/>
        <v>109</v>
      </c>
      <c r="U54" s="45"/>
      <c r="V54" s="46" t="s">
        <v>64</v>
      </c>
      <c r="W54" s="152"/>
      <c r="X54" s="153"/>
      <c r="Y54" s="154"/>
      <c r="Z54" s="154"/>
    </row>
    <row r="55" spans="1:26" s="146" customFormat="1" ht="18" customHeight="1">
      <c r="A55" s="64" t="s">
        <v>65</v>
      </c>
      <c r="B55" s="81">
        <v>391</v>
      </c>
      <c r="C55" s="73">
        <v>1</v>
      </c>
      <c r="D55" s="40">
        <v>132</v>
      </c>
      <c r="E55" s="40">
        <v>7</v>
      </c>
      <c r="F55" s="40">
        <v>1</v>
      </c>
      <c r="G55" s="40">
        <v>59</v>
      </c>
      <c r="H55" s="40">
        <v>39</v>
      </c>
      <c r="I55" s="50">
        <v>4</v>
      </c>
      <c r="J55" s="51">
        <v>23</v>
      </c>
      <c r="K55" s="147"/>
      <c r="L55" s="148"/>
      <c r="M55" s="39">
        <v>4</v>
      </c>
      <c r="N55" s="40">
        <v>4</v>
      </c>
      <c r="O55" s="40">
        <v>9</v>
      </c>
      <c r="P55" s="40">
        <v>3</v>
      </c>
      <c r="Q55" s="40">
        <v>33</v>
      </c>
      <c r="R55" s="40">
        <v>14</v>
      </c>
      <c r="S55" s="40">
        <v>12</v>
      </c>
      <c r="T55" s="165">
        <f t="shared" si="2"/>
        <v>46</v>
      </c>
      <c r="U55" s="41"/>
      <c r="V55" s="42" t="s">
        <v>65</v>
      </c>
      <c r="W55" s="149"/>
      <c r="X55" s="150"/>
      <c r="Y55" s="151"/>
      <c r="Z55" s="151"/>
    </row>
    <row r="56" spans="1:26" s="146" customFormat="1" ht="18" customHeight="1">
      <c r="A56" s="65" t="s">
        <v>66</v>
      </c>
      <c r="B56" s="82">
        <v>257</v>
      </c>
      <c r="C56" s="74" t="s">
        <v>86</v>
      </c>
      <c r="D56" s="21">
        <v>71</v>
      </c>
      <c r="E56" s="21">
        <v>3</v>
      </c>
      <c r="F56" s="21" t="s">
        <v>86</v>
      </c>
      <c r="G56" s="21">
        <v>50</v>
      </c>
      <c r="H56" s="21">
        <v>28</v>
      </c>
      <c r="I56" s="22">
        <v>1</v>
      </c>
      <c r="J56" s="23">
        <v>25</v>
      </c>
      <c r="K56" s="147"/>
      <c r="L56" s="148"/>
      <c r="M56" s="27">
        <v>2</v>
      </c>
      <c r="N56" s="21">
        <v>2</v>
      </c>
      <c r="O56" s="21">
        <v>9</v>
      </c>
      <c r="P56" s="21">
        <v>2</v>
      </c>
      <c r="Q56" s="21">
        <v>8</v>
      </c>
      <c r="R56" s="21">
        <v>8</v>
      </c>
      <c r="S56" s="21">
        <v>3</v>
      </c>
      <c r="T56" s="166">
        <f t="shared" si="2"/>
        <v>45</v>
      </c>
      <c r="U56" s="28"/>
      <c r="V56" s="29" t="s">
        <v>66</v>
      </c>
      <c r="W56" s="149"/>
      <c r="X56" s="150"/>
      <c r="Y56" s="151"/>
      <c r="Z56" s="151"/>
    </row>
    <row r="57" spans="1:26" s="146" customFormat="1" ht="18" customHeight="1">
      <c r="A57" s="65" t="s">
        <v>67</v>
      </c>
      <c r="B57" s="82">
        <v>63</v>
      </c>
      <c r="C57" s="74" t="s">
        <v>86</v>
      </c>
      <c r="D57" s="21">
        <v>18</v>
      </c>
      <c r="E57" s="21" t="s">
        <v>86</v>
      </c>
      <c r="F57" s="21">
        <v>1</v>
      </c>
      <c r="G57" s="21">
        <v>7</v>
      </c>
      <c r="H57" s="21">
        <v>14</v>
      </c>
      <c r="I57" s="22">
        <v>3</v>
      </c>
      <c r="J57" s="23">
        <v>7</v>
      </c>
      <c r="K57" s="147"/>
      <c r="L57" s="148"/>
      <c r="M57" s="27">
        <v>2</v>
      </c>
      <c r="N57" s="21" t="s">
        <v>86</v>
      </c>
      <c r="O57" s="21" t="s">
        <v>86</v>
      </c>
      <c r="P57" s="21">
        <v>1</v>
      </c>
      <c r="Q57" s="21" t="s">
        <v>86</v>
      </c>
      <c r="R57" s="21" t="s">
        <v>86</v>
      </c>
      <c r="S57" s="21">
        <v>2</v>
      </c>
      <c r="T57" s="166">
        <f t="shared" si="2"/>
        <v>8</v>
      </c>
      <c r="U57" s="28"/>
      <c r="V57" s="29" t="s">
        <v>67</v>
      </c>
      <c r="W57" s="149"/>
      <c r="X57" s="150"/>
      <c r="Y57" s="151"/>
      <c r="Z57" s="151"/>
    </row>
    <row r="58" spans="1:26" s="146" customFormat="1" ht="18" customHeight="1">
      <c r="A58" s="65" t="s">
        <v>68</v>
      </c>
      <c r="B58" s="82">
        <v>34</v>
      </c>
      <c r="C58" s="74" t="s">
        <v>86</v>
      </c>
      <c r="D58" s="21">
        <v>13</v>
      </c>
      <c r="E58" s="21" t="s">
        <v>86</v>
      </c>
      <c r="F58" s="21" t="s">
        <v>86</v>
      </c>
      <c r="G58" s="21">
        <v>5</v>
      </c>
      <c r="H58" s="21">
        <v>3</v>
      </c>
      <c r="I58" s="22" t="s">
        <v>86</v>
      </c>
      <c r="J58" s="23">
        <v>4</v>
      </c>
      <c r="K58" s="147"/>
      <c r="L58" s="148"/>
      <c r="M58" s="27">
        <v>1</v>
      </c>
      <c r="N58" s="21" t="s">
        <v>86</v>
      </c>
      <c r="O58" s="21" t="s">
        <v>86</v>
      </c>
      <c r="P58" s="21" t="s">
        <v>86</v>
      </c>
      <c r="Q58" s="21">
        <v>2</v>
      </c>
      <c r="R58" s="21">
        <v>2</v>
      </c>
      <c r="S58" s="21">
        <v>1</v>
      </c>
      <c r="T58" s="166">
        <f t="shared" si="2"/>
        <v>3</v>
      </c>
      <c r="U58" s="28"/>
      <c r="V58" s="29" t="s">
        <v>68</v>
      </c>
      <c r="W58" s="149"/>
      <c r="X58" s="150"/>
      <c r="Y58" s="151"/>
      <c r="Z58" s="151"/>
    </row>
    <row r="59" spans="1:26" s="146" customFormat="1" ht="18" customHeight="1">
      <c r="A59" s="65" t="s">
        <v>69</v>
      </c>
      <c r="B59" s="82">
        <v>50</v>
      </c>
      <c r="C59" s="74" t="s">
        <v>86</v>
      </c>
      <c r="D59" s="21">
        <v>13</v>
      </c>
      <c r="E59" s="21" t="s">
        <v>86</v>
      </c>
      <c r="F59" s="21" t="s">
        <v>86</v>
      </c>
      <c r="G59" s="21">
        <v>5</v>
      </c>
      <c r="H59" s="21">
        <v>6</v>
      </c>
      <c r="I59" s="22">
        <v>2</v>
      </c>
      <c r="J59" s="23">
        <v>7</v>
      </c>
      <c r="K59" s="147"/>
      <c r="L59" s="148"/>
      <c r="M59" s="27">
        <v>1</v>
      </c>
      <c r="N59" s="21" t="s">
        <v>86</v>
      </c>
      <c r="O59" s="21" t="s">
        <v>86</v>
      </c>
      <c r="P59" s="21" t="s">
        <v>86</v>
      </c>
      <c r="Q59" s="21">
        <v>5</v>
      </c>
      <c r="R59" s="21">
        <v>4</v>
      </c>
      <c r="S59" s="21">
        <v>2</v>
      </c>
      <c r="T59" s="166">
        <f t="shared" si="2"/>
        <v>5</v>
      </c>
      <c r="U59" s="28"/>
      <c r="V59" s="29" t="s">
        <v>69</v>
      </c>
      <c r="W59" s="149"/>
      <c r="X59" s="150"/>
      <c r="Y59" s="151"/>
      <c r="Z59" s="151"/>
    </row>
    <row r="60" spans="1:26" s="146" customFormat="1" ht="18" customHeight="1">
      <c r="A60" s="66" t="s">
        <v>70</v>
      </c>
      <c r="B60" s="83">
        <v>7</v>
      </c>
      <c r="C60" s="75" t="s">
        <v>86</v>
      </c>
      <c r="D60" s="34">
        <v>2</v>
      </c>
      <c r="E60" s="34" t="s">
        <v>86</v>
      </c>
      <c r="F60" s="34" t="s">
        <v>86</v>
      </c>
      <c r="G60" s="34">
        <v>1</v>
      </c>
      <c r="H60" s="34">
        <v>1</v>
      </c>
      <c r="I60" s="48" t="s">
        <v>86</v>
      </c>
      <c r="J60" s="49" t="s">
        <v>86</v>
      </c>
      <c r="K60" s="147"/>
      <c r="L60" s="148"/>
      <c r="M60" s="33" t="s">
        <v>86</v>
      </c>
      <c r="N60" s="34" t="s">
        <v>86</v>
      </c>
      <c r="O60" s="34" t="s">
        <v>86</v>
      </c>
      <c r="P60" s="34" t="s">
        <v>86</v>
      </c>
      <c r="Q60" s="34">
        <v>1</v>
      </c>
      <c r="R60" s="34" t="s">
        <v>86</v>
      </c>
      <c r="S60" s="34" t="s">
        <v>86</v>
      </c>
      <c r="T60" s="167">
        <f t="shared" si="2"/>
        <v>2</v>
      </c>
      <c r="U60" s="31"/>
      <c r="V60" s="35" t="s">
        <v>70</v>
      </c>
      <c r="W60" s="149"/>
      <c r="X60" s="150"/>
      <c r="Y60" s="151"/>
      <c r="Z60" s="151"/>
    </row>
    <row r="61" spans="1:26" s="155" customFormat="1" ht="18" customHeight="1">
      <c r="A61" s="67" t="s">
        <v>71</v>
      </c>
      <c r="B61" s="79">
        <f>SUM(B62:B64)</f>
        <v>333</v>
      </c>
      <c r="C61" s="71">
        <f aca="true" t="shared" si="19" ref="C61:I61">IF(SUM(C62:C64),SUM(C62:C64),"        -")</f>
        <v>1</v>
      </c>
      <c r="D61" s="44">
        <f t="shared" si="19"/>
        <v>104</v>
      </c>
      <c r="E61" s="44">
        <f t="shared" si="19"/>
        <v>3</v>
      </c>
      <c r="F61" s="44" t="str">
        <f t="shared" si="19"/>
        <v>        -</v>
      </c>
      <c r="G61" s="44">
        <f t="shared" si="19"/>
        <v>56</v>
      </c>
      <c r="H61" s="44">
        <f t="shared" si="19"/>
        <v>35</v>
      </c>
      <c r="I61" s="53">
        <f t="shared" si="19"/>
        <v>6</v>
      </c>
      <c r="J61" s="54">
        <f>IF(SUM(J62:J64),SUM(J62:J64),"        -")</f>
        <v>32</v>
      </c>
      <c r="K61" s="10"/>
      <c r="L61" s="11"/>
      <c r="M61" s="43">
        <f aca="true" t="shared" si="20" ref="M61:S61">IF(SUM(M62:M64),SUM(M62:M64),"        -")</f>
        <v>6</v>
      </c>
      <c r="N61" s="44">
        <f t="shared" si="20"/>
        <v>1</v>
      </c>
      <c r="O61" s="44">
        <f t="shared" si="20"/>
        <v>2</v>
      </c>
      <c r="P61" s="44">
        <f t="shared" si="20"/>
        <v>9</v>
      </c>
      <c r="Q61" s="44">
        <f t="shared" si="20"/>
        <v>7</v>
      </c>
      <c r="R61" s="44">
        <f t="shared" si="20"/>
        <v>12</v>
      </c>
      <c r="S61" s="44">
        <f t="shared" si="20"/>
        <v>8</v>
      </c>
      <c r="T61" s="163">
        <f t="shared" si="2"/>
        <v>51</v>
      </c>
      <c r="U61" s="45"/>
      <c r="V61" s="47" t="s">
        <v>71</v>
      </c>
      <c r="W61" s="152"/>
      <c r="X61" s="153"/>
      <c r="Y61" s="154"/>
      <c r="Z61" s="154"/>
    </row>
    <row r="62" spans="1:26" s="146" customFormat="1" ht="18" customHeight="1">
      <c r="A62" s="64" t="s">
        <v>61</v>
      </c>
      <c r="B62" s="81">
        <v>179</v>
      </c>
      <c r="C62" s="73" t="s">
        <v>86</v>
      </c>
      <c r="D62" s="40">
        <v>59</v>
      </c>
      <c r="E62" s="40">
        <v>2</v>
      </c>
      <c r="F62" s="40" t="s">
        <v>86</v>
      </c>
      <c r="G62" s="40">
        <v>30</v>
      </c>
      <c r="H62" s="40">
        <v>19</v>
      </c>
      <c r="I62" s="50">
        <v>4</v>
      </c>
      <c r="J62" s="51">
        <v>14</v>
      </c>
      <c r="K62" s="147"/>
      <c r="L62" s="148"/>
      <c r="M62" s="39">
        <v>4</v>
      </c>
      <c r="N62" s="40">
        <v>1</v>
      </c>
      <c r="O62" s="40">
        <v>1</v>
      </c>
      <c r="P62" s="40">
        <v>5</v>
      </c>
      <c r="Q62" s="40">
        <v>4</v>
      </c>
      <c r="R62" s="40">
        <v>5</v>
      </c>
      <c r="S62" s="40">
        <v>3</v>
      </c>
      <c r="T62" s="165">
        <f t="shared" si="2"/>
        <v>28</v>
      </c>
      <c r="U62" s="41"/>
      <c r="V62" s="42" t="s">
        <v>61</v>
      </c>
      <c r="W62" s="149"/>
      <c r="X62" s="150"/>
      <c r="Y62" s="151"/>
      <c r="Z62" s="151"/>
    </row>
    <row r="63" spans="1:26" s="146" customFormat="1" ht="18" customHeight="1">
      <c r="A63" s="65" t="s">
        <v>62</v>
      </c>
      <c r="B63" s="82">
        <v>70</v>
      </c>
      <c r="C63" s="74">
        <v>1</v>
      </c>
      <c r="D63" s="21">
        <v>23</v>
      </c>
      <c r="E63" s="21">
        <v>1</v>
      </c>
      <c r="F63" s="21" t="s">
        <v>86</v>
      </c>
      <c r="G63" s="21">
        <v>11</v>
      </c>
      <c r="H63" s="21">
        <v>4</v>
      </c>
      <c r="I63" s="22" t="s">
        <v>88</v>
      </c>
      <c r="J63" s="23">
        <v>3</v>
      </c>
      <c r="K63" s="147"/>
      <c r="L63" s="148"/>
      <c r="M63" s="27">
        <v>2</v>
      </c>
      <c r="N63" s="21" t="s">
        <v>86</v>
      </c>
      <c r="O63" s="21">
        <v>1</v>
      </c>
      <c r="P63" s="21">
        <v>2</v>
      </c>
      <c r="Q63" s="21">
        <v>2</v>
      </c>
      <c r="R63" s="21">
        <v>4</v>
      </c>
      <c r="S63" s="21">
        <v>4</v>
      </c>
      <c r="T63" s="166">
        <f t="shared" si="2"/>
        <v>12</v>
      </c>
      <c r="U63" s="28"/>
      <c r="V63" s="29" t="s">
        <v>62</v>
      </c>
      <c r="W63" s="149"/>
      <c r="X63" s="150"/>
      <c r="Y63" s="151"/>
      <c r="Z63" s="151"/>
    </row>
    <row r="64" spans="1:26" s="146" customFormat="1" ht="18" customHeight="1" thickBot="1">
      <c r="A64" s="68" t="s">
        <v>63</v>
      </c>
      <c r="B64" s="84">
        <v>84</v>
      </c>
      <c r="C64" s="76" t="s">
        <v>86</v>
      </c>
      <c r="D64" s="24">
        <v>22</v>
      </c>
      <c r="E64" s="24" t="s">
        <v>86</v>
      </c>
      <c r="F64" s="24" t="s">
        <v>86</v>
      </c>
      <c r="G64" s="24">
        <v>15</v>
      </c>
      <c r="H64" s="24">
        <v>12</v>
      </c>
      <c r="I64" s="25">
        <v>2</v>
      </c>
      <c r="J64" s="26">
        <v>15</v>
      </c>
      <c r="K64" s="147"/>
      <c r="L64" s="148"/>
      <c r="M64" s="30" t="s">
        <v>86</v>
      </c>
      <c r="N64" s="24" t="s">
        <v>86</v>
      </c>
      <c r="O64" s="24" t="s">
        <v>86</v>
      </c>
      <c r="P64" s="24">
        <v>2</v>
      </c>
      <c r="Q64" s="24">
        <v>1</v>
      </c>
      <c r="R64" s="24">
        <v>3</v>
      </c>
      <c r="S64" s="24">
        <v>1</v>
      </c>
      <c r="T64" s="168">
        <f t="shared" si="2"/>
        <v>11</v>
      </c>
      <c r="U64" s="31"/>
      <c r="V64" s="32" t="s">
        <v>63</v>
      </c>
      <c r="W64" s="149"/>
      <c r="X64" s="150"/>
      <c r="Y64" s="151"/>
      <c r="Z64" s="151"/>
    </row>
    <row r="65" spans="2:26" ht="4.5" customHeight="1">
      <c r="B65" s="156"/>
      <c r="C65" s="156"/>
      <c r="D65" s="156"/>
      <c r="E65" s="156"/>
      <c r="F65" s="156"/>
      <c r="G65" s="156"/>
      <c r="H65" s="156"/>
      <c r="I65" s="156"/>
      <c r="J65" s="156"/>
      <c r="K65" s="157"/>
      <c r="L65" s="156"/>
      <c r="M65" s="156"/>
      <c r="N65" s="156"/>
      <c r="O65" s="156"/>
      <c r="P65" s="156"/>
      <c r="Q65" s="156"/>
      <c r="R65" s="156"/>
      <c r="S65" s="156"/>
      <c r="T65" s="156"/>
      <c r="U65" s="158"/>
      <c r="V65" s="159"/>
      <c r="W65" s="160"/>
      <c r="X65" s="158"/>
      <c r="Y65" s="158"/>
      <c r="Z65" s="158"/>
    </row>
    <row r="66" spans="2:26" ht="17.25"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8"/>
      <c r="V66" s="159"/>
      <c r="W66" s="158"/>
      <c r="X66" s="158"/>
      <c r="Y66" s="158"/>
      <c r="Z66" s="158"/>
    </row>
    <row r="67" spans="2:26" ht="17.25"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8"/>
      <c r="V67" s="159"/>
      <c r="W67" s="158"/>
      <c r="X67" s="158"/>
      <c r="Y67" s="158"/>
      <c r="Z67" s="158"/>
    </row>
    <row r="68" spans="2:26" ht="17.25"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8"/>
      <c r="V68" s="159"/>
      <c r="W68" s="158"/>
      <c r="X68" s="158"/>
      <c r="Y68" s="158"/>
      <c r="Z68" s="158"/>
    </row>
    <row r="69" spans="2:26" ht="17.25"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8"/>
      <c r="V69" s="159"/>
      <c r="W69" s="158"/>
      <c r="X69" s="158"/>
      <c r="Y69" s="158"/>
      <c r="Z69" s="158"/>
    </row>
    <row r="70" spans="2:26" ht="17.25"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8"/>
      <c r="V70" s="159"/>
      <c r="W70" s="158"/>
      <c r="X70" s="158"/>
      <c r="Y70" s="158"/>
      <c r="Z70" s="158"/>
    </row>
    <row r="71" spans="2:26" ht="17.25"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8"/>
      <c r="V71" s="159"/>
      <c r="W71" s="158"/>
      <c r="X71" s="158"/>
      <c r="Y71" s="158"/>
      <c r="Z71" s="158"/>
    </row>
    <row r="72" spans="2:26" ht="17.25"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8"/>
      <c r="V72" s="159"/>
      <c r="W72" s="158"/>
      <c r="X72" s="158"/>
      <c r="Y72" s="158"/>
      <c r="Z72" s="158"/>
    </row>
    <row r="73" spans="2:26" ht="17.25"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8"/>
      <c r="V73" s="159"/>
      <c r="W73" s="158"/>
      <c r="X73" s="158"/>
      <c r="Y73" s="158"/>
      <c r="Z73" s="158"/>
    </row>
    <row r="74" spans="2:26" ht="17.25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8"/>
      <c r="V74" s="159"/>
      <c r="W74" s="158"/>
      <c r="X74" s="158"/>
      <c r="Y74" s="158"/>
      <c r="Z74" s="158"/>
    </row>
    <row r="75" spans="2:26" ht="17.25"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8"/>
      <c r="V75" s="159"/>
      <c r="W75" s="158"/>
      <c r="X75" s="158"/>
      <c r="Y75" s="158"/>
      <c r="Z75" s="158"/>
    </row>
    <row r="76" spans="2:26" ht="17.25"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8"/>
      <c r="V76" s="159"/>
      <c r="W76" s="158"/>
      <c r="X76" s="158"/>
      <c r="Y76" s="158"/>
      <c r="Z76" s="158"/>
    </row>
    <row r="77" spans="2:26" ht="17.25"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8"/>
      <c r="V77" s="159"/>
      <c r="W77" s="158"/>
      <c r="X77" s="158"/>
      <c r="Y77" s="158"/>
      <c r="Z77" s="158"/>
    </row>
    <row r="78" spans="2:26" ht="17.25"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8"/>
      <c r="V78" s="159"/>
      <c r="W78" s="158"/>
      <c r="X78" s="158"/>
      <c r="Y78" s="158"/>
      <c r="Z78" s="158"/>
    </row>
    <row r="79" spans="2:26" ht="17.25"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8"/>
      <c r="V79" s="159"/>
      <c r="W79" s="158"/>
      <c r="X79" s="158"/>
      <c r="Y79" s="158"/>
      <c r="Z79" s="158"/>
    </row>
    <row r="80" spans="2:26" ht="17.25"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8"/>
      <c r="V80" s="159"/>
      <c r="W80" s="158"/>
      <c r="X80" s="158"/>
      <c r="Y80" s="158"/>
      <c r="Z80" s="158"/>
    </row>
    <row r="81" spans="2:26" ht="17.25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8"/>
      <c r="V81" s="159"/>
      <c r="W81" s="158"/>
      <c r="X81" s="158"/>
      <c r="Y81" s="158"/>
      <c r="Z81" s="158"/>
    </row>
    <row r="82" spans="2:26" ht="17.25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8"/>
      <c r="V82" s="159"/>
      <c r="W82" s="158"/>
      <c r="X82" s="158"/>
      <c r="Y82" s="158"/>
      <c r="Z82" s="158"/>
    </row>
    <row r="83" spans="2:26" ht="17.25"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8"/>
      <c r="V83" s="159"/>
      <c r="W83" s="158"/>
      <c r="X83" s="158"/>
      <c r="Y83" s="158"/>
      <c r="Z83" s="158"/>
    </row>
    <row r="84" spans="2:26" ht="17.25"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8"/>
      <c r="V84" s="159"/>
      <c r="W84" s="158"/>
      <c r="X84" s="158"/>
      <c r="Y84" s="158"/>
      <c r="Z84" s="158"/>
    </row>
    <row r="85" spans="2:26" ht="17.25"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8"/>
      <c r="V85" s="159"/>
      <c r="W85" s="158"/>
      <c r="X85" s="158"/>
      <c r="Y85" s="158"/>
      <c r="Z85" s="158"/>
    </row>
    <row r="86" spans="2:26" ht="17.25"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8"/>
      <c r="V86" s="159"/>
      <c r="W86" s="158"/>
      <c r="X86" s="158"/>
      <c r="Y86" s="158"/>
      <c r="Z86" s="158"/>
    </row>
    <row r="87" spans="2:26" ht="17.25"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8"/>
      <c r="V87" s="159"/>
      <c r="W87" s="158"/>
      <c r="X87" s="158"/>
      <c r="Y87" s="158"/>
      <c r="Z87" s="158"/>
    </row>
    <row r="88" spans="2:26" ht="17.25"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8"/>
      <c r="V88" s="159"/>
      <c r="W88" s="158"/>
      <c r="X88" s="158"/>
      <c r="Y88" s="158"/>
      <c r="Z88" s="158"/>
    </row>
    <row r="89" spans="2:26" ht="17.25"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8"/>
      <c r="V89" s="159"/>
      <c r="W89" s="158"/>
      <c r="X89" s="158"/>
      <c r="Y89" s="158"/>
      <c r="Z89" s="158"/>
    </row>
    <row r="90" spans="2:26" ht="17.25"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8"/>
      <c r="V90" s="159"/>
      <c r="W90" s="158"/>
      <c r="X90" s="158"/>
      <c r="Y90" s="158"/>
      <c r="Z90" s="158"/>
    </row>
    <row r="91" spans="2:26" ht="17.25"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8"/>
      <c r="V91" s="159"/>
      <c r="W91" s="158"/>
      <c r="X91" s="158"/>
      <c r="Y91" s="158"/>
      <c r="Z91" s="158"/>
    </row>
    <row r="92" spans="2:26" ht="17.25"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8"/>
      <c r="V92" s="159"/>
      <c r="W92" s="158"/>
      <c r="X92" s="158"/>
      <c r="Y92" s="158"/>
      <c r="Z92" s="158"/>
    </row>
    <row r="93" spans="2:26" ht="17.25"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8"/>
      <c r="V93" s="159"/>
      <c r="W93" s="158"/>
      <c r="X93" s="158"/>
      <c r="Y93" s="158"/>
      <c r="Z93" s="158"/>
    </row>
    <row r="94" spans="2:26" ht="17.25"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8"/>
      <c r="V94" s="159"/>
      <c r="W94" s="158"/>
      <c r="X94" s="158"/>
      <c r="Y94" s="158"/>
      <c r="Z94" s="158"/>
    </row>
    <row r="95" spans="2:26" ht="17.25"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8"/>
      <c r="V95" s="159"/>
      <c r="W95" s="158"/>
      <c r="X95" s="158"/>
      <c r="Y95" s="158"/>
      <c r="Z95" s="158"/>
    </row>
    <row r="96" spans="2:26" ht="17.25"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8"/>
      <c r="V96" s="159"/>
      <c r="W96" s="158"/>
      <c r="X96" s="158"/>
      <c r="Y96" s="158"/>
      <c r="Z96" s="158"/>
    </row>
    <row r="97" spans="2:26" ht="17.25"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8"/>
      <c r="V97" s="159"/>
      <c r="W97" s="158"/>
      <c r="X97" s="158"/>
      <c r="Y97" s="158"/>
      <c r="Z97" s="158"/>
    </row>
    <row r="98" spans="2:26" ht="17.25"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8"/>
      <c r="V98" s="159"/>
      <c r="W98" s="158"/>
      <c r="X98" s="158"/>
      <c r="Y98" s="158"/>
      <c r="Z98" s="158"/>
    </row>
    <row r="99" spans="2:26" ht="17.25"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8"/>
      <c r="V99" s="159"/>
      <c r="W99" s="158"/>
      <c r="X99" s="158"/>
      <c r="Y99" s="158"/>
      <c r="Z99" s="158"/>
    </row>
    <row r="100" spans="2:26" ht="17.25"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8"/>
      <c r="V100" s="159"/>
      <c r="W100" s="158"/>
      <c r="X100" s="158"/>
      <c r="Y100" s="158"/>
      <c r="Z100" s="158"/>
    </row>
    <row r="101" spans="2:26" ht="17.25"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8"/>
      <c r="V101" s="159"/>
      <c r="W101" s="158"/>
      <c r="X101" s="158"/>
      <c r="Y101" s="158"/>
      <c r="Z101" s="158"/>
    </row>
    <row r="102" spans="2:26" ht="17.25"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8"/>
      <c r="V102" s="159"/>
      <c r="W102" s="158"/>
      <c r="X102" s="158"/>
      <c r="Y102" s="158"/>
      <c r="Z102" s="158"/>
    </row>
    <row r="103" spans="2:26" ht="17.25"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8"/>
      <c r="V103" s="159"/>
      <c r="W103" s="158"/>
      <c r="X103" s="158"/>
      <c r="Y103" s="158"/>
      <c r="Z103" s="158"/>
    </row>
    <row r="104" spans="2:26" ht="17.25"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8"/>
      <c r="V104" s="159"/>
      <c r="W104" s="158"/>
      <c r="X104" s="158"/>
      <c r="Y104" s="158"/>
      <c r="Z104" s="158"/>
    </row>
    <row r="105" spans="2:26" ht="17.25"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8"/>
      <c r="V105" s="159"/>
      <c r="W105" s="158"/>
      <c r="X105" s="158"/>
      <c r="Y105" s="158"/>
      <c r="Z105" s="158"/>
    </row>
    <row r="106" spans="2:26" ht="17.25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8"/>
      <c r="V106" s="159"/>
      <c r="W106" s="158"/>
      <c r="X106" s="158"/>
      <c r="Y106" s="158"/>
      <c r="Z106" s="158"/>
    </row>
    <row r="107" spans="2:26" ht="17.25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8"/>
      <c r="V107" s="159"/>
      <c r="W107" s="158"/>
      <c r="X107" s="158"/>
      <c r="Y107" s="158"/>
      <c r="Z107" s="158"/>
    </row>
    <row r="108" spans="2:26" ht="17.25"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8"/>
      <c r="V108" s="159"/>
      <c r="W108" s="158"/>
      <c r="X108" s="158"/>
      <c r="Y108" s="158"/>
      <c r="Z108" s="158"/>
    </row>
    <row r="109" spans="2:26" ht="17.25"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8"/>
      <c r="V109" s="159"/>
      <c r="W109" s="158"/>
      <c r="X109" s="158"/>
      <c r="Y109" s="158"/>
      <c r="Z109" s="158"/>
    </row>
    <row r="110" spans="2:26" ht="17.25"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8"/>
      <c r="V110" s="159"/>
      <c r="W110" s="158"/>
      <c r="X110" s="158"/>
      <c r="Y110" s="158"/>
      <c r="Z110" s="158"/>
    </row>
    <row r="111" spans="2:26" ht="17.25"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8"/>
      <c r="V111" s="159"/>
      <c r="W111" s="158"/>
      <c r="X111" s="158"/>
      <c r="Y111" s="158"/>
      <c r="Z111" s="158"/>
    </row>
    <row r="112" spans="2:26" ht="17.25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8"/>
      <c r="V112" s="159"/>
      <c r="W112" s="158"/>
      <c r="X112" s="158"/>
      <c r="Y112" s="158"/>
      <c r="Z112" s="158"/>
    </row>
    <row r="113" spans="2:26" ht="17.25"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8"/>
      <c r="V113" s="159"/>
      <c r="W113" s="158"/>
      <c r="X113" s="158"/>
      <c r="Y113" s="158"/>
      <c r="Z113" s="158"/>
    </row>
    <row r="114" spans="2:26" ht="17.25"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8"/>
      <c r="V114" s="159"/>
      <c r="W114" s="158"/>
      <c r="X114" s="158"/>
      <c r="Y114" s="158"/>
      <c r="Z114" s="158"/>
    </row>
    <row r="115" spans="2:26" ht="17.25"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8"/>
      <c r="V115" s="159"/>
      <c r="W115" s="158"/>
      <c r="X115" s="158"/>
      <c r="Y115" s="158"/>
      <c r="Z115" s="158"/>
    </row>
    <row r="116" spans="2:26" ht="17.25"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8"/>
      <c r="V116" s="159"/>
      <c r="W116" s="158"/>
      <c r="X116" s="158"/>
      <c r="Y116" s="158"/>
      <c r="Z116" s="158"/>
    </row>
    <row r="117" spans="2:26" ht="17.25"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8"/>
      <c r="V117" s="159"/>
      <c r="W117" s="158"/>
      <c r="X117" s="158"/>
      <c r="Y117" s="158"/>
      <c r="Z117" s="158"/>
    </row>
    <row r="118" spans="2:26" ht="17.25"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8"/>
      <c r="V118" s="159"/>
      <c r="W118" s="158"/>
      <c r="X118" s="158"/>
      <c r="Y118" s="158"/>
      <c r="Z118" s="158"/>
    </row>
    <row r="119" spans="2:26" ht="17.25"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8"/>
      <c r="V119" s="159"/>
      <c r="W119" s="158"/>
      <c r="X119" s="158"/>
      <c r="Y119" s="158"/>
      <c r="Z119" s="158"/>
    </row>
    <row r="120" spans="2:26" ht="17.25"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8"/>
      <c r="V120" s="159"/>
      <c r="W120" s="158"/>
      <c r="X120" s="158"/>
      <c r="Y120" s="158"/>
      <c r="Z120" s="158"/>
    </row>
    <row r="121" spans="2:26" ht="17.25"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8"/>
      <c r="V121" s="159"/>
      <c r="W121" s="158"/>
      <c r="X121" s="158"/>
      <c r="Y121" s="158"/>
      <c r="Z121" s="158"/>
    </row>
    <row r="122" spans="2:26" ht="17.25"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8"/>
      <c r="V122" s="159"/>
      <c r="W122" s="158"/>
      <c r="X122" s="158"/>
      <c r="Y122" s="158"/>
      <c r="Z122" s="158"/>
    </row>
    <row r="123" spans="2:26" ht="17.25"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8"/>
      <c r="V123" s="159"/>
      <c r="W123" s="158"/>
      <c r="X123" s="158"/>
      <c r="Y123" s="158"/>
      <c r="Z123" s="158"/>
    </row>
    <row r="124" spans="2:26" ht="17.25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8"/>
      <c r="V124" s="159"/>
      <c r="W124" s="158"/>
      <c r="X124" s="158"/>
      <c r="Y124" s="158"/>
      <c r="Z124" s="158"/>
    </row>
    <row r="125" spans="2:26" ht="17.25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8"/>
      <c r="V125" s="159"/>
      <c r="W125" s="158"/>
      <c r="X125" s="158"/>
      <c r="Y125" s="158"/>
      <c r="Z125" s="158"/>
    </row>
    <row r="126" spans="2:26" ht="17.25"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8"/>
      <c r="V126" s="159"/>
      <c r="W126" s="158"/>
      <c r="X126" s="158"/>
      <c r="Y126" s="158"/>
      <c r="Z126" s="158"/>
    </row>
    <row r="127" spans="2:26" ht="17.25"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8"/>
      <c r="V127" s="159"/>
      <c r="W127" s="158"/>
      <c r="X127" s="158"/>
      <c r="Y127" s="158"/>
      <c r="Z127" s="158"/>
    </row>
    <row r="128" spans="2:26" ht="17.25"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8"/>
      <c r="V128" s="159"/>
      <c r="W128" s="158"/>
      <c r="X128" s="158"/>
      <c r="Y128" s="158"/>
      <c r="Z128" s="158"/>
    </row>
    <row r="129" spans="2:26" ht="17.25"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8"/>
      <c r="V129" s="159"/>
      <c r="W129" s="158"/>
      <c r="X129" s="158"/>
      <c r="Y129" s="158"/>
      <c r="Z129" s="158"/>
    </row>
    <row r="130" spans="2:26" ht="17.25"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8"/>
      <c r="V130" s="159"/>
      <c r="W130" s="158"/>
      <c r="X130" s="158"/>
      <c r="Y130" s="158"/>
      <c r="Z130" s="158"/>
    </row>
    <row r="131" spans="2:26" ht="17.25"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8"/>
      <c r="V131" s="159"/>
      <c r="W131" s="158"/>
      <c r="X131" s="158"/>
      <c r="Y131" s="158"/>
      <c r="Z131" s="158"/>
    </row>
    <row r="132" spans="2:26" ht="17.25"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8"/>
      <c r="V132" s="159"/>
      <c r="W132" s="158"/>
      <c r="X132" s="158"/>
      <c r="Y132" s="158"/>
      <c r="Z132" s="158"/>
    </row>
    <row r="133" spans="2:26" ht="17.25"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8"/>
      <c r="V133" s="159"/>
      <c r="W133" s="158"/>
      <c r="X133" s="158"/>
      <c r="Y133" s="158"/>
      <c r="Z133" s="158"/>
    </row>
    <row r="134" spans="2:26" ht="17.25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8"/>
      <c r="V134" s="159"/>
      <c r="W134" s="158"/>
      <c r="X134" s="158"/>
      <c r="Y134" s="158"/>
      <c r="Z134" s="158"/>
    </row>
    <row r="135" spans="2:26" ht="17.25"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8"/>
      <c r="V135" s="159"/>
      <c r="W135" s="158"/>
      <c r="X135" s="158"/>
      <c r="Y135" s="158"/>
      <c r="Z135" s="158"/>
    </row>
    <row r="136" spans="2:26" ht="17.25"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8"/>
      <c r="V136" s="159"/>
      <c r="W136" s="158"/>
      <c r="X136" s="158"/>
      <c r="Y136" s="158"/>
      <c r="Z136" s="158"/>
    </row>
  </sheetData>
  <sheetProtection sheet="1" objects="1" scenarios="1"/>
  <printOptions horizontalCentered="1"/>
  <pageMargins left="0.3937007874015748" right="0.3937007874015748" top="0.31496062992125984" bottom="0" header="0.5118110236220472" footer="0.1968503937007874"/>
  <pageSetup firstPageNumber="28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36"/>
  <sheetViews>
    <sheetView showGridLines="0" zoomScale="85" zoomScaleNormal="85"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10.66015625" defaultRowHeight="18"/>
  <cols>
    <col min="1" max="1" width="12.16015625" style="140" customWidth="1"/>
    <col min="2" max="10" width="8.66015625" style="228" customWidth="1"/>
    <col min="11" max="12" width="1.07421875" style="6" customWidth="1"/>
    <col min="13" max="20" width="8.66015625" style="6" customWidth="1"/>
    <col min="21" max="21" width="0" style="140" hidden="1" customWidth="1"/>
    <col min="22" max="22" width="12.16015625" style="141" customWidth="1"/>
    <col min="23" max="23" width="0.99609375" style="140" customWidth="1"/>
    <col min="24" max="24" width="12.08203125" style="227" bestFit="1" customWidth="1"/>
    <col min="25" max="16384" width="10.66015625" style="140" customWidth="1"/>
  </cols>
  <sheetData>
    <row r="1" spans="1:24" ht="25.5" customHeight="1">
      <c r="A1" s="110" t="s">
        <v>75</v>
      </c>
      <c r="B1" s="111"/>
      <c r="C1" s="112"/>
      <c r="D1" s="113"/>
      <c r="E1" s="114"/>
      <c r="F1" s="115"/>
      <c r="G1" s="114"/>
      <c r="H1" s="116"/>
      <c r="I1" s="117"/>
      <c r="J1" s="114"/>
      <c r="K1" s="7"/>
      <c r="M1" s="7"/>
      <c r="N1" s="7"/>
      <c r="O1" s="7"/>
      <c r="P1" s="7"/>
      <c r="Q1" s="7"/>
      <c r="R1" s="17"/>
      <c r="S1" s="18"/>
      <c r="T1" s="12"/>
      <c r="V1" s="19"/>
      <c r="W1" s="169"/>
      <c r="X1" s="170"/>
    </row>
    <row r="2" spans="1:24" s="143" customFormat="1" ht="17.25" customHeight="1" thickBot="1">
      <c r="A2" s="118"/>
      <c r="B2" s="119"/>
      <c r="C2" s="120"/>
      <c r="D2" s="121"/>
      <c r="E2" s="122"/>
      <c r="F2" s="116"/>
      <c r="G2" s="122"/>
      <c r="H2" s="85"/>
      <c r="I2" s="86" t="s">
        <v>79</v>
      </c>
      <c r="J2" s="122" t="str">
        <f>'実数'!J2</f>
        <v>　平成１４年</v>
      </c>
      <c r="K2" s="123"/>
      <c r="L2" s="124"/>
      <c r="M2" s="123"/>
      <c r="N2" s="123"/>
      <c r="O2" s="123"/>
      <c r="P2" s="123"/>
      <c r="Q2" s="123"/>
      <c r="R2" s="18"/>
      <c r="S2" s="18"/>
      <c r="T2" s="12" t="s">
        <v>77</v>
      </c>
      <c r="U2" s="143" t="str">
        <f>J2</f>
        <v>　平成１４年</v>
      </c>
      <c r="V2" s="125" t="str">
        <f>J2</f>
        <v>　平成１４年</v>
      </c>
      <c r="W2" s="142"/>
      <c r="X2" s="171"/>
    </row>
    <row r="3" spans="1:24" s="146" customFormat="1" ht="36.75" customHeight="1" thickBot="1">
      <c r="A3" s="131"/>
      <c r="B3" s="132" t="s">
        <v>0</v>
      </c>
      <c r="C3" s="133" t="s">
        <v>1</v>
      </c>
      <c r="D3" s="134" t="s">
        <v>2</v>
      </c>
      <c r="E3" s="134" t="s">
        <v>3</v>
      </c>
      <c r="F3" s="134" t="s">
        <v>82</v>
      </c>
      <c r="G3" s="134" t="s">
        <v>4</v>
      </c>
      <c r="H3" s="134" t="s">
        <v>5</v>
      </c>
      <c r="I3" s="135" t="s">
        <v>81</v>
      </c>
      <c r="J3" s="136" t="s">
        <v>6</v>
      </c>
      <c r="K3" s="8"/>
      <c r="L3" s="9"/>
      <c r="M3" s="137" t="s">
        <v>83</v>
      </c>
      <c r="N3" s="134" t="s">
        <v>72</v>
      </c>
      <c r="O3" s="134" t="s">
        <v>7</v>
      </c>
      <c r="P3" s="134" t="s">
        <v>8</v>
      </c>
      <c r="Q3" s="134" t="s">
        <v>9</v>
      </c>
      <c r="R3" s="134" t="s">
        <v>73</v>
      </c>
      <c r="S3" s="134" t="s">
        <v>10</v>
      </c>
      <c r="T3" s="136" t="s">
        <v>84</v>
      </c>
      <c r="U3" s="131"/>
      <c r="V3" s="138"/>
      <c r="W3" s="144"/>
      <c r="X3" s="172" t="s">
        <v>85</v>
      </c>
    </row>
    <row r="4" spans="1:26" s="146" customFormat="1" ht="18" customHeight="1">
      <c r="A4" s="2" t="s">
        <v>11</v>
      </c>
      <c r="B4" s="173">
        <f>IF('実数'!B4/'率'!$X4*100000,'実数'!B4/'率'!$X4*100000,"-")</f>
        <v>779.6163735635832</v>
      </c>
      <c r="C4" s="174">
        <f>IF('実数'!C4/'率'!$X4*100000,'実数'!C4/'率'!$X4*100000,"-")</f>
        <v>1.8387721414513365</v>
      </c>
      <c r="D4" s="175">
        <f>IF('実数'!D4/'率'!$X4*100000,'実数'!D4/'率'!$X4*100000,"-")</f>
        <v>241.70528855310775</v>
      </c>
      <c r="E4" s="175">
        <f>IF('実数'!E4/'率'!$X4*100000,'実数'!E4/'率'!$X4*100000,"-")</f>
        <v>10.027141133896261</v>
      </c>
      <c r="F4" s="175">
        <f>IF('実数'!F4/'率'!$X4*100000,'実数'!F4/'率'!$X4*100000,"-")</f>
        <v>4.460827883943876</v>
      </c>
      <c r="G4" s="175">
        <f>IF('実数'!G4/'率'!$X4*100000,'実数'!G4/'率'!$X4*100000,"-")</f>
        <v>121.03834677163354</v>
      </c>
      <c r="H4" s="175">
        <f>IF('実数'!H4/'率'!$X4*100000,'実数'!H4/'率'!$X4*100000,"-")</f>
        <v>103.37200812646815</v>
      </c>
      <c r="I4" s="176">
        <f>IF('実数'!I4/'率'!$X4*100000,'実数'!I4/'率'!$X4*100000,"-")</f>
        <v>7.561424671449432</v>
      </c>
      <c r="J4" s="177">
        <f>IF('実数'!J4/'率'!$X4*100000,'実数'!J4/'率'!$X4*100000,"-")</f>
        <v>69.37734112119865</v>
      </c>
      <c r="K4" s="147"/>
      <c r="L4" s="148"/>
      <c r="M4" s="178">
        <f>IF('実数'!M4/'率'!$X4*100000,'実数'!M4/'率'!$X4*100000,"-")</f>
        <v>10.333470890737097</v>
      </c>
      <c r="N4" s="179">
        <f>IF('実数'!N4/'率'!$X4*100000,'実数'!N4/'率'!$X4*100000,"-")</f>
        <v>2.9926671322455713</v>
      </c>
      <c r="O4" s="179">
        <f>IF('実数'!O4/'率'!$X4*100000,'実数'!O4/'率'!$X4*100000,"-")</f>
        <v>12.29287029394959</v>
      </c>
      <c r="P4" s="179">
        <f>IF('実数'!P4/'率'!$X4*100000,'実数'!P4/'率'!$X4*100000,"-")</f>
        <v>14.431623388991174</v>
      </c>
      <c r="Q4" s="179">
        <f>IF('実数'!Q4/'率'!$X4*100000,'実数'!Q4/'率'!$X4*100000,"-")</f>
        <v>18.00044441622754</v>
      </c>
      <c r="R4" s="179">
        <f>IF('実数'!R4/'率'!$X4*100000,'実数'!R4/'率'!$X4*100000,"-")</f>
        <v>30.667100501555456</v>
      </c>
      <c r="S4" s="179">
        <f>IF('実数'!S4/'率'!$X4*100000,'実数'!S4/'率'!$X4*100000,"-")</f>
        <v>23.76753856897975</v>
      </c>
      <c r="T4" s="97">
        <f>IF('実数'!T4/'率'!$X4*100000,'実数'!T4/'率'!$X4*100000,"-")</f>
        <v>107.74950796774807</v>
      </c>
      <c r="U4" s="1"/>
      <c r="V4" s="3" t="s">
        <v>11</v>
      </c>
      <c r="W4" s="149"/>
      <c r="X4" s="180">
        <v>126008000</v>
      </c>
      <c r="Y4" s="151"/>
      <c r="Z4" s="151"/>
    </row>
    <row r="5" spans="1:26" s="155" customFormat="1" ht="18" customHeight="1" thickBot="1">
      <c r="A5" s="55" t="s">
        <v>12</v>
      </c>
      <c r="B5" s="87">
        <f>IF('実数'!B5/'率'!$X5*100000,'実数'!B5/'率'!$X5*100000,"-")</f>
        <v>962.7840909090909</v>
      </c>
      <c r="C5" s="88">
        <f>IF('実数'!C5/'率'!$X5*100000,'実数'!C5/'率'!$X5*100000,"-")</f>
        <v>1.893939393939394</v>
      </c>
      <c r="D5" s="89">
        <f>IF('実数'!D5/'率'!$X5*100000,'実数'!D5/'率'!$X5*100000,"-")</f>
        <v>291.0037878787879</v>
      </c>
      <c r="E5" s="89">
        <f>IF('実数'!E5/'率'!$X5*100000,'実数'!E5/'率'!$X5*100000,"-")</f>
        <v>11.174242424242424</v>
      </c>
      <c r="F5" s="89">
        <f>IF('実数'!F5/'率'!$X5*100000,'実数'!F5/'率'!$X5*100000,"-")</f>
        <v>4.166666666666667</v>
      </c>
      <c r="G5" s="89">
        <f>IF('実数'!G5/'率'!$X5*100000,'実数'!G5/'率'!$X5*100000,"-")</f>
        <v>167.89772727272728</v>
      </c>
      <c r="H5" s="89">
        <f>IF('実数'!H5/'率'!$X5*100000,'実数'!H5/'率'!$X5*100000,"-")</f>
        <v>108.14393939393939</v>
      </c>
      <c r="I5" s="90">
        <f>IF('実数'!I5/'率'!$X5*100000,'実数'!I5/'率'!$X5*100000,"-")</f>
        <v>9.469696969696969</v>
      </c>
      <c r="J5" s="91">
        <f>IF('実数'!J5/'率'!$X5*100000,'実数'!J5/'率'!$X5*100000,"-")</f>
        <v>77.55681818181819</v>
      </c>
      <c r="K5" s="10"/>
      <c r="L5" s="11"/>
      <c r="M5" s="98">
        <f>IF('実数'!M5/'率'!$X5*100000,'実数'!M5/'率'!$X5*100000,"-")</f>
        <v>14.962121212121213</v>
      </c>
      <c r="N5" s="99">
        <f>IF('実数'!N5/'率'!$X5*100000,'実数'!N5/'率'!$X5*100000,"-")</f>
        <v>3.0303030303030303</v>
      </c>
      <c r="O5" s="99">
        <f>IF('実数'!O5/'率'!$X5*100000,'実数'!O5/'率'!$X5*100000,"-")</f>
        <v>13.352272727272727</v>
      </c>
      <c r="P5" s="99">
        <f>IF('実数'!P5/'率'!$X5*100000,'実数'!P5/'率'!$X5*100000,"-")</f>
        <v>18.560606060606062</v>
      </c>
      <c r="Q5" s="99">
        <f>IF('実数'!Q5/'率'!$X5*100000,'実数'!Q5/'率'!$X5*100000,"-")</f>
        <v>40.340909090909086</v>
      </c>
      <c r="R5" s="99">
        <f>IF('実数'!R5/'率'!$X5*100000,'実数'!R5/'率'!$X5*100000,"-")</f>
        <v>39.109848484848484</v>
      </c>
      <c r="S5" s="99">
        <f>IF('実数'!S5/'率'!$X5*100000,'実数'!S5/'率'!$X5*100000,"-")</f>
        <v>26.893939393939394</v>
      </c>
      <c r="T5" s="100">
        <f>IF('実数'!T5/'率'!$X5*100000,'実数'!T5/'率'!$X5*100000,"-")</f>
        <v>135.22727272727275</v>
      </c>
      <c r="U5" s="60"/>
      <c r="V5" s="61" t="s">
        <v>12</v>
      </c>
      <c r="W5" s="152"/>
      <c r="X5" s="181">
        <v>1056000</v>
      </c>
      <c r="Y5" s="154"/>
      <c r="Z5" s="154"/>
    </row>
    <row r="6" spans="1:26" s="155" customFormat="1" ht="18" customHeight="1">
      <c r="A6" s="62" t="s">
        <v>13</v>
      </c>
      <c r="B6" s="92">
        <f>IF('実数'!B6/'率'!$X6*100000,'実数'!B6/'率'!$X6*100000,"-")</f>
        <v>865.5548284663256</v>
      </c>
      <c r="C6" s="93">
        <f>IF('実数'!C6/'率'!$X6*100000,'実数'!C6/'率'!$X6*100000,"-")</f>
        <v>2.085674285461025</v>
      </c>
      <c r="D6" s="94">
        <f>IF('実数'!D6/'率'!$X6*100000,'実数'!D6/'率'!$X6*100000,"-")</f>
        <v>283.3909935370168</v>
      </c>
      <c r="E6" s="94">
        <f>IF('実数'!E6/'率'!$X6*100000,'実数'!E6/'率'!$X6*100000,"-")</f>
        <v>6.778441427748332</v>
      </c>
      <c r="F6" s="94">
        <f>IF('実数'!F6/'率'!$X6*100000,'実数'!F6/'率'!$X6*100000,"-")</f>
        <v>1.8249649997783972</v>
      </c>
      <c r="G6" s="94">
        <f>IF('実数'!G6/'率'!$X6*100000,'実数'!G6/'率'!$X6*100000,"-")</f>
        <v>152.51493212433746</v>
      </c>
      <c r="H6" s="94">
        <f>IF('実数'!H6/'率'!$X6*100000,'実数'!H6/'率'!$X6*100000,"-")</f>
        <v>91.24824998891985</v>
      </c>
      <c r="I6" s="95">
        <f>IF('実数'!I6/'率'!$X6*100000,'実数'!I6/'率'!$X6*100000,"-")</f>
        <v>8.081987856161474</v>
      </c>
      <c r="J6" s="96">
        <f>IF('実数'!J6/'率'!$X6*100000,'実数'!J6/'率'!$X6*100000,"-")</f>
        <v>68.82725142021383</v>
      </c>
      <c r="K6" s="10"/>
      <c r="L6" s="11"/>
      <c r="M6" s="101">
        <f>IF('実数'!M6/'率'!$X6*100000,'実数'!M6/'率'!$X6*100000,"-")</f>
        <v>11.992627141400895</v>
      </c>
      <c r="N6" s="102">
        <f>IF('実数'!N6/'率'!$X6*100000,'実数'!N6/'率'!$X6*100000,"-")</f>
        <v>1.3035464284131408</v>
      </c>
      <c r="O6" s="102">
        <f>IF('実数'!O6/'率'!$X6*100000,'実数'!O6/'率'!$X6*100000,"-")</f>
        <v>10.949789998670383</v>
      </c>
      <c r="P6" s="102">
        <f>IF('実数'!P6/'率'!$X6*100000,'実数'!P6/'率'!$X6*100000,"-")</f>
        <v>18.77106856914923</v>
      </c>
      <c r="Q6" s="102">
        <f>IF('実数'!Q6/'率'!$X6*100000,'実数'!Q6/'率'!$X6*100000,"-")</f>
        <v>32.327951424645896</v>
      </c>
      <c r="R6" s="102">
        <f>IF('実数'!R6/'率'!$X6*100000,'実数'!R6/'率'!$X6*100000,"-")</f>
        <v>31.28511428191538</v>
      </c>
      <c r="S6" s="102">
        <f>IF('実数'!S6/'率'!$X6*100000,'実数'!S6/'率'!$X6*100000,"-")</f>
        <v>24.506672854167046</v>
      </c>
      <c r="T6" s="103">
        <f>IF('実数'!T6/'率'!$X6*100000,'実数'!T6/'率'!$X6*100000,"-")</f>
        <v>119.66556212832631</v>
      </c>
      <c r="U6" s="45"/>
      <c r="V6" s="46" t="s">
        <v>13</v>
      </c>
      <c r="W6" s="152"/>
      <c r="X6" s="182">
        <f>SUM(X7:X7)</f>
        <v>383569</v>
      </c>
      <c r="Y6" s="154"/>
      <c r="Z6" s="154"/>
    </row>
    <row r="7" spans="1:26" s="146" customFormat="1" ht="18" customHeight="1">
      <c r="A7" s="63" t="s">
        <v>76</v>
      </c>
      <c r="B7" s="183">
        <f>IF('実数'!B7/'率'!$X7*100000,'実数'!B7/'率'!$X7*100000,"-")</f>
        <v>865.5548284663256</v>
      </c>
      <c r="C7" s="184">
        <f>IF('実数'!C7/'率'!$X7*100000,'実数'!C7/'率'!$X7*100000,"-")</f>
        <v>2.085674285461025</v>
      </c>
      <c r="D7" s="185">
        <f>IF('実数'!D7/'率'!$X7*100000,'実数'!D7/'率'!$X7*100000,"-")</f>
        <v>283.3909935370168</v>
      </c>
      <c r="E7" s="185">
        <f>IF('実数'!E7/'率'!$X7*100000,'実数'!E7/'率'!$X7*100000,"-")</f>
        <v>6.778441427748332</v>
      </c>
      <c r="F7" s="185">
        <f>IF('実数'!F7/'率'!$X7*100000,'実数'!F7/'率'!$X7*100000,"-")</f>
        <v>1.8249649997783972</v>
      </c>
      <c r="G7" s="185">
        <f>IF('実数'!G7/'率'!$X7*100000,'実数'!G7/'率'!$X7*100000,"-")</f>
        <v>152.51493212433746</v>
      </c>
      <c r="H7" s="185">
        <f>IF('実数'!H7/'率'!$X7*100000,'実数'!H7/'率'!$X7*100000,"-")</f>
        <v>91.24824998891985</v>
      </c>
      <c r="I7" s="186">
        <f>IF('実数'!I7/'率'!$X7*100000,'実数'!I7/'率'!$X7*100000,"-")</f>
        <v>8.081987856161474</v>
      </c>
      <c r="J7" s="187">
        <f>IF('実数'!J7/'率'!$X7*100000,'実数'!J7/'率'!$X7*100000,"-")</f>
        <v>68.82725142021383</v>
      </c>
      <c r="K7" s="147"/>
      <c r="L7" s="148"/>
      <c r="M7" s="188">
        <f>IF('実数'!M7/'率'!$X7*100000,'実数'!M7/'率'!$X7*100000,"-")</f>
        <v>11.992627141400895</v>
      </c>
      <c r="N7" s="189">
        <f>IF('実数'!N7/'率'!$X7*100000,'実数'!N7/'率'!$X7*100000,"-")</f>
        <v>1.3035464284131408</v>
      </c>
      <c r="O7" s="189">
        <f>IF('実数'!O7/'率'!$X7*100000,'実数'!O7/'率'!$X7*100000,"-")</f>
        <v>10.949789998670383</v>
      </c>
      <c r="P7" s="189">
        <f>IF('実数'!P7/'率'!$X7*100000,'実数'!P7/'率'!$X7*100000,"-")</f>
        <v>18.77106856914923</v>
      </c>
      <c r="Q7" s="189">
        <f>IF('実数'!Q7/'率'!$X7*100000,'実数'!Q7/'率'!$X7*100000,"-")</f>
        <v>32.327951424645896</v>
      </c>
      <c r="R7" s="189">
        <f>IF('実数'!R7/'率'!$X7*100000,'実数'!R7/'率'!$X7*100000,"-")</f>
        <v>31.28511428191538</v>
      </c>
      <c r="S7" s="189">
        <f>IF('実数'!S7/'率'!$X7*100000,'実数'!S7/'率'!$X7*100000,"-")</f>
        <v>24.506672854167046</v>
      </c>
      <c r="T7" s="104">
        <f>IF('実数'!T7/'率'!$X7*100000,'実数'!T7/'率'!$X7*100000,"-")</f>
        <v>119.66556212832631</v>
      </c>
      <c r="U7" s="1"/>
      <c r="V7" s="38" t="s">
        <v>14</v>
      </c>
      <c r="W7" s="149"/>
      <c r="X7" s="190">
        <v>383569</v>
      </c>
      <c r="Y7" s="151"/>
      <c r="Z7" s="151"/>
    </row>
    <row r="8" spans="1:26" s="155" customFormat="1" ht="18" customHeight="1">
      <c r="A8" s="62" t="s">
        <v>15</v>
      </c>
      <c r="B8" s="92">
        <f>IF('実数'!B8/'率'!$X8*100000,'実数'!B8/'率'!$X8*100000,"-")</f>
        <v>1114.2685163150747</v>
      </c>
      <c r="C8" s="93">
        <f>IF('実数'!C8/'率'!$X8*100000,'実数'!C8/'率'!$X8*100000,"-")</f>
        <v>1.3998348194913</v>
      </c>
      <c r="D8" s="94">
        <f>IF('実数'!D8/'率'!$X8*100000,'実数'!D8/'率'!$X8*100000,"-")</f>
        <v>324.76167812198156</v>
      </c>
      <c r="E8" s="94">
        <f>IF('実数'!E8/'率'!$X8*100000,'実数'!E8/'率'!$X8*100000,"-")</f>
        <v>13.998348194913001</v>
      </c>
      <c r="F8" s="94">
        <f>IF('実数'!F8/'率'!$X8*100000,'実数'!F8/'率'!$X8*100000,"-")</f>
        <v>5.5993392779652</v>
      </c>
      <c r="G8" s="94">
        <f>IF('実数'!G8/'率'!$X8*100000,'実数'!G8/'率'!$X8*100000,"-")</f>
        <v>218.3742318406428</v>
      </c>
      <c r="H8" s="94">
        <f>IF('実数'!H8/'率'!$X8*100000,'実数'!H8/'率'!$X8*100000,"-")</f>
        <v>125.985133754217</v>
      </c>
      <c r="I8" s="95">
        <f>IF('実数'!I8/'率'!$X8*100000,'実数'!I8/'率'!$X8*100000,"-")</f>
        <v>8.3990089169478</v>
      </c>
      <c r="J8" s="96">
        <f>IF('実数'!J8/'率'!$X8*100000,'実数'!J8/'率'!$X8*100000,"-")</f>
        <v>100.7881070033736</v>
      </c>
      <c r="K8" s="10"/>
      <c r="L8" s="11"/>
      <c r="M8" s="101">
        <f>IF('実数'!M8/'率'!$X8*100000,'実数'!M8/'率'!$X8*100000,"-")</f>
        <v>11.1986785559304</v>
      </c>
      <c r="N8" s="102" t="str">
        <f>IF('実数'!N8/'率'!$X8*100000,'実数'!N8/'率'!$X8*100000,"-")</f>
        <v>-</v>
      </c>
      <c r="O8" s="102">
        <f>IF('実数'!O8/'率'!$X8*100000,'実数'!O8/'率'!$X8*100000,"-")</f>
        <v>9.7988437364391</v>
      </c>
      <c r="P8" s="102">
        <f>IF('実数'!P8/'率'!$X8*100000,'実数'!P8/'率'!$X8*100000,"-")</f>
        <v>15.3981830144043</v>
      </c>
      <c r="Q8" s="102">
        <f>IF('実数'!Q8/'率'!$X8*100000,'実数'!Q8/'率'!$X8*100000,"-")</f>
        <v>46.1945490432129</v>
      </c>
      <c r="R8" s="102">
        <f>IF('実数'!R8/'率'!$X8*100000,'実数'!R8/'率'!$X8*100000,"-")</f>
        <v>47.5943838627042</v>
      </c>
      <c r="S8" s="102">
        <f>IF('実数'!S8/'率'!$X8*100000,'実数'!S8/'率'!$X8*100000,"-")</f>
        <v>20.997522292369503</v>
      </c>
      <c r="T8" s="103">
        <f>IF('実数'!T8/'率'!$X8*100000,'実数'!T8/'率'!$X8*100000,"-")</f>
        <v>163.7806738804821</v>
      </c>
      <c r="U8" s="45"/>
      <c r="V8" s="46" t="s">
        <v>15</v>
      </c>
      <c r="W8" s="152"/>
      <c r="X8" s="191">
        <f>SUM(X9:X12)</f>
        <v>71437</v>
      </c>
      <c r="Y8" s="154"/>
      <c r="Z8" s="154"/>
    </row>
    <row r="9" spans="1:26" s="146" customFormat="1" ht="18" customHeight="1">
      <c r="A9" s="64" t="s">
        <v>16</v>
      </c>
      <c r="B9" s="192">
        <f>IF('実数'!B9/'率'!$X9*100000,'実数'!B9/'率'!$X9*100000,"-")</f>
        <v>1048.4284726404783</v>
      </c>
      <c r="C9" s="193">
        <f>IF('実数'!C9/'率'!$X9*100000,'実数'!C9/'率'!$X9*100000,"-")</f>
        <v>2.2306988779584644</v>
      </c>
      <c r="D9" s="194">
        <f>IF('実数'!D9/'率'!$X9*100000,'実数'!D9/'率'!$X9*100000,"-")</f>
        <v>289.9908541346004</v>
      </c>
      <c r="E9" s="194">
        <f>IF('実数'!E9/'率'!$X9*100000,'実数'!E9/'率'!$X9*100000,"-")</f>
        <v>17.845591023667716</v>
      </c>
      <c r="F9" s="194">
        <f>IF('実数'!F9/'率'!$X9*100000,'実数'!F9/'率'!$X9*100000,"-")</f>
        <v>4.461397755916929</v>
      </c>
      <c r="G9" s="194">
        <f>IF('実数'!G9/'率'!$X9*100000,'実数'!G9/'率'!$X9*100000,"-")</f>
        <v>202.99359789422024</v>
      </c>
      <c r="H9" s="194">
        <f>IF('実数'!H9/'率'!$X9*100000,'実数'!H9/'率'!$X9*100000,"-")</f>
        <v>138.3033304334248</v>
      </c>
      <c r="I9" s="195">
        <f>IF('実数'!I9/'率'!$X9*100000,'実数'!I9/'率'!$X9*100000,"-")</f>
        <v>11.153494389792321</v>
      </c>
      <c r="J9" s="196">
        <f>IF('実数'!J9/'率'!$X9*100000,'実数'!J9/'率'!$X9*100000,"-")</f>
        <v>98.15075063017242</v>
      </c>
      <c r="K9" s="147"/>
      <c r="L9" s="148"/>
      <c r="M9" s="197">
        <f>IF('実数'!M9/'率'!$X9*100000,'実数'!M9/'率'!$X9*100000,"-")</f>
        <v>13.384193267750787</v>
      </c>
      <c r="N9" s="198" t="str">
        <f>IF('実数'!N9/'率'!$X9*100000,'実数'!N9/'率'!$X9*100000,"-")</f>
        <v>-</v>
      </c>
      <c r="O9" s="198">
        <f>IF('実数'!O9/'率'!$X9*100000,'実数'!O9/'率'!$X9*100000,"-")</f>
        <v>4.461397755916929</v>
      </c>
      <c r="P9" s="198">
        <f>IF('実数'!P9/'率'!$X9*100000,'実数'!P9/'率'!$X9*100000,"-")</f>
        <v>13.384193267750787</v>
      </c>
      <c r="Q9" s="198">
        <f>IF('実数'!Q9/'率'!$X9*100000,'実数'!Q9/'率'!$X9*100000,"-")</f>
        <v>33.460483169376964</v>
      </c>
      <c r="R9" s="198">
        <f>IF('実数'!R9/'率'!$X9*100000,'実数'!R9/'率'!$X9*100000,"-")</f>
        <v>40.15257980325236</v>
      </c>
      <c r="S9" s="198">
        <f>IF('実数'!S9/'率'!$X9*100000,'実数'!S9/'率'!$X9*100000,"-")</f>
        <v>13.384193267750787</v>
      </c>
      <c r="T9" s="105">
        <f>IF('実数'!T9/'率'!$X9*100000,'実数'!T9/'率'!$X9*100000,"-")</f>
        <v>165.07171696892635</v>
      </c>
      <c r="U9" s="41"/>
      <c r="V9" s="42" t="s">
        <v>16</v>
      </c>
      <c r="W9" s="149"/>
      <c r="X9" s="199">
        <v>44829</v>
      </c>
      <c r="Y9" s="151"/>
      <c r="Z9" s="151"/>
    </row>
    <row r="10" spans="1:26" s="146" customFormat="1" ht="18" customHeight="1">
      <c r="A10" s="65" t="s">
        <v>17</v>
      </c>
      <c r="B10" s="200">
        <f>IF('実数'!B10/'率'!$X10*100000,'実数'!B10/'率'!$X10*100000,"-")</f>
        <v>1122.4419957566217</v>
      </c>
      <c r="C10" s="201" t="str">
        <f>IF('実数'!C10/'率'!$X10*100000,'実数'!C10/'率'!$X10*100000,"-")</f>
        <v>-</v>
      </c>
      <c r="D10" s="202">
        <f>IF('実数'!D10/'率'!$X10*100000,'実数'!D10/'率'!$X10*100000,"-")</f>
        <v>349.05208404626654</v>
      </c>
      <c r="E10" s="202">
        <f>IF('実数'!E10/'率'!$X10*100000,'実数'!E10/'率'!$X10*100000,"-")</f>
        <v>6.844158510711108</v>
      </c>
      <c r="F10" s="202">
        <f>IF('実数'!F10/'率'!$X10*100000,'実数'!F10/'率'!$X10*100000,"-")</f>
        <v>6.844158510711108</v>
      </c>
      <c r="G10" s="202">
        <f>IF('実数'!G10/'率'!$X10*100000,'実数'!G10/'率'!$X10*100000,"-")</f>
        <v>253.23386489631102</v>
      </c>
      <c r="H10" s="202">
        <f>IF('実数'!H10/'率'!$X10*100000,'実数'!H10/'率'!$X10*100000,"-")</f>
        <v>102.66237766066664</v>
      </c>
      <c r="I10" s="203">
        <f>IF('実数'!I10/'率'!$X10*100000,'実数'!I10/'率'!$X10*100000,"-")</f>
        <v>6.844158510711108</v>
      </c>
      <c r="J10" s="204">
        <f>IF('実数'!J10/'率'!$X10*100000,'実数'!J10/'率'!$X10*100000,"-")</f>
        <v>68.44158510711108</v>
      </c>
      <c r="K10" s="147"/>
      <c r="L10" s="148"/>
      <c r="M10" s="205">
        <f>IF('実数'!M10/'率'!$X10*100000,'実数'!M10/'率'!$X10*100000,"-")</f>
        <v>6.844158510711108</v>
      </c>
      <c r="N10" s="206" t="str">
        <f>IF('実数'!N10/'率'!$X10*100000,'実数'!N10/'率'!$X10*100000,"-")</f>
        <v>-</v>
      </c>
      <c r="O10" s="206">
        <f>IF('実数'!O10/'率'!$X10*100000,'実数'!O10/'率'!$X10*100000,"-")</f>
        <v>27.376634042844433</v>
      </c>
      <c r="P10" s="206">
        <f>IF('実数'!P10/'率'!$X10*100000,'実数'!P10/'率'!$X10*100000,"-")</f>
        <v>13.688317021422217</v>
      </c>
      <c r="Q10" s="206">
        <f>IF('実数'!Q10/'率'!$X10*100000,'実数'!Q10/'率'!$X10*100000,"-")</f>
        <v>47.909109574977755</v>
      </c>
      <c r="R10" s="206">
        <f>IF('実数'!R10/'率'!$X10*100000,'実数'!R10/'率'!$X10*100000,"-")</f>
        <v>61.59742659639998</v>
      </c>
      <c r="S10" s="206">
        <f>IF('実数'!S10/'率'!$X10*100000,'実数'!S10/'率'!$X10*100000,"-")</f>
        <v>34.22079255355554</v>
      </c>
      <c r="T10" s="106">
        <f>IF('実数'!T10/'率'!$X10*100000,'実数'!T10/'率'!$X10*100000,"-")</f>
        <v>136.88317021422216</v>
      </c>
      <c r="U10" s="28"/>
      <c r="V10" s="29" t="s">
        <v>17</v>
      </c>
      <c r="W10" s="149"/>
      <c r="X10" s="207">
        <v>14611</v>
      </c>
      <c r="Y10" s="151"/>
      <c r="Z10" s="151"/>
    </row>
    <row r="11" spans="1:26" s="146" customFormat="1" ht="18" customHeight="1">
      <c r="A11" s="65" t="s">
        <v>18</v>
      </c>
      <c r="B11" s="200">
        <f>IF('実数'!B11/'率'!$X11*100000,'実数'!B11/'率'!$X11*100000,"-")</f>
        <v>1164.0866873065015</v>
      </c>
      <c r="C11" s="201" t="str">
        <f>IF('実数'!C11/'率'!$X11*100000,'実数'!C11/'率'!$X11*100000,"-")</f>
        <v>-</v>
      </c>
      <c r="D11" s="202">
        <f>IF('実数'!D11/'率'!$X11*100000,'実数'!D11/'率'!$X11*100000,"-")</f>
        <v>359.1331269349845</v>
      </c>
      <c r="E11" s="202" t="str">
        <f>IF('実数'!E11/'率'!$X11*100000,'実数'!E11/'率'!$X11*100000,"-")</f>
        <v>-</v>
      </c>
      <c r="F11" s="202">
        <f>IF('実数'!F11/'率'!$X11*100000,'実数'!F11/'率'!$X11*100000,"-")</f>
        <v>12.38390092879257</v>
      </c>
      <c r="G11" s="202">
        <f>IF('実数'!G11/'率'!$X11*100000,'実数'!G11/'率'!$X11*100000,"-")</f>
        <v>160.99071207430342</v>
      </c>
      <c r="H11" s="202">
        <f>IF('実数'!H11/'率'!$X11*100000,'実数'!H11/'率'!$X11*100000,"-")</f>
        <v>86.68730650154798</v>
      </c>
      <c r="I11" s="203" t="str">
        <f>IF('実数'!I11/'率'!$X11*100000,'実数'!I11/'率'!$X11*100000,"-")</f>
        <v>-</v>
      </c>
      <c r="J11" s="204">
        <f>IF('実数'!J11/'率'!$X11*100000,'実数'!J11/'率'!$X11*100000,"-")</f>
        <v>136.22291021671828</v>
      </c>
      <c r="K11" s="147"/>
      <c r="L11" s="148"/>
      <c r="M11" s="205">
        <f>IF('実数'!M11/'率'!$X11*100000,'実数'!M11/'率'!$X11*100000,"-")</f>
        <v>12.38390092879257</v>
      </c>
      <c r="N11" s="206" t="str">
        <f>IF('実数'!N11/'率'!$X11*100000,'実数'!N11/'率'!$X11*100000,"-")</f>
        <v>-</v>
      </c>
      <c r="O11" s="206" t="str">
        <f>IF('実数'!O11/'率'!$X11*100000,'実数'!O11/'率'!$X11*100000,"-")</f>
        <v>-</v>
      </c>
      <c r="P11" s="206">
        <f>IF('実数'!P11/'率'!$X11*100000,'実数'!P11/'率'!$X11*100000,"-")</f>
        <v>24.76780185758514</v>
      </c>
      <c r="Q11" s="206">
        <f>IF('実数'!Q11/'率'!$X11*100000,'実数'!Q11/'率'!$X11*100000,"-")</f>
        <v>86.68730650154798</v>
      </c>
      <c r="R11" s="206">
        <f>IF('実数'!R11/'率'!$X11*100000,'実数'!R11/'率'!$X11*100000,"-")</f>
        <v>74.30340557275541</v>
      </c>
      <c r="S11" s="206">
        <f>IF('実数'!S11/'率'!$X11*100000,'実数'!S11/'率'!$X11*100000,"-")</f>
        <v>24.76780185758514</v>
      </c>
      <c r="T11" s="106">
        <f>IF('実数'!T11/'率'!$X11*100000,'実数'!T11/'率'!$X11*100000,"-")</f>
        <v>185.75851393188853</v>
      </c>
      <c r="U11" s="28"/>
      <c r="V11" s="29" t="s">
        <v>18</v>
      </c>
      <c r="W11" s="149"/>
      <c r="X11" s="207">
        <v>8075</v>
      </c>
      <c r="Y11" s="151"/>
      <c r="Z11" s="151"/>
    </row>
    <row r="12" spans="1:26" s="146" customFormat="1" ht="18" customHeight="1">
      <c r="A12" s="66" t="s">
        <v>19</v>
      </c>
      <c r="B12" s="208">
        <f>IF('実数'!B12/'率'!$X12*100000,'実数'!B12/'率'!$X12*100000,"-")</f>
        <v>1733.8092809790924</v>
      </c>
      <c r="C12" s="209" t="str">
        <f>IF('実数'!C12/'率'!$X12*100000,'実数'!C12/'率'!$X12*100000,"-")</f>
        <v>-</v>
      </c>
      <c r="D12" s="210">
        <f>IF('実数'!D12/'率'!$X12*100000,'実数'!D12/'率'!$X12*100000,"-")</f>
        <v>560.9382967873534</v>
      </c>
      <c r="E12" s="210">
        <f>IF('実数'!E12/'率'!$X12*100000,'実数'!E12/'率'!$X12*100000,"-")</f>
        <v>25.497195308516066</v>
      </c>
      <c r="F12" s="210" t="str">
        <f>IF('実数'!F12/'率'!$X12*100000,'実数'!F12/'率'!$X12*100000,"-")</f>
        <v>-</v>
      </c>
      <c r="G12" s="210">
        <f>IF('実数'!G12/'率'!$X12*100000,'実数'!G12/'率'!$X12*100000,"-")</f>
        <v>382.45792962774095</v>
      </c>
      <c r="H12" s="210">
        <f>IF('実数'!H12/'率'!$X12*100000,'実数'!H12/'率'!$X12*100000,"-")</f>
        <v>152.9831718510964</v>
      </c>
      <c r="I12" s="211" t="str">
        <f>IF('実数'!I12/'率'!$X12*100000,'実数'!I12/'率'!$X12*100000,"-")</f>
        <v>-</v>
      </c>
      <c r="J12" s="212">
        <f>IF('実数'!J12/'率'!$X12*100000,'実数'!J12/'率'!$X12*100000,"-")</f>
        <v>178.48036715961243</v>
      </c>
      <c r="K12" s="147"/>
      <c r="L12" s="148"/>
      <c r="M12" s="213" t="str">
        <f>IF('実数'!M12/'率'!$X12*100000,'実数'!M12/'率'!$X12*100000,"-")</f>
        <v>-</v>
      </c>
      <c r="N12" s="214" t="str">
        <f>IF('実数'!N12/'率'!$X12*100000,'実数'!N12/'率'!$X12*100000,"-")</f>
        <v>-</v>
      </c>
      <c r="O12" s="214">
        <f>IF('実数'!O12/'率'!$X12*100000,'実数'!O12/'率'!$X12*100000,"-")</f>
        <v>25.497195308516066</v>
      </c>
      <c r="P12" s="214">
        <f>IF('実数'!P12/'率'!$X12*100000,'実数'!P12/'率'!$X12*100000,"-")</f>
        <v>25.497195308516066</v>
      </c>
      <c r="Q12" s="214">
        <f>IF('実数'!Q12/'率'!$X12*100000,'実数'!Q12/'率'!$X12*100000,"-")</f>
        <v>101.98878123406426</v>
      </c>
      <c r="R12" s="214">
        <f>IF('実数'!R12/'率'!$X12*100000,'実数'!R12/'率'!$X12*100000,"-")</f>
        <v>25.497195308516066</v>
      </c>
      <c r="S12" s="214">
        <f>IF('実数'!S12/'率'!$X12*100000,'実数'!S12/'率'!$X12*100000,"-")</f>
        <v>50.99439061703213</v>
      </c>
      <c r="T12" s="107">
        <f>IF('実数'!T12/'率'!$X12*100000,'実数'!T12/'率'!$X12*100000,"-")</f>
        <v>203.97756246812853</v>
      </c>
      <c r="U12" s="31"/>
      <c r="V12" s="35" t="s">
        <v>19</v>
      </c>
      <c r="W12" s="149"/>
      <c r="X12" s="190">
        <v>3922</v>
      </c>
      <c r="Y12" s="151"/>
      <c r="Z12" s="151"/>
    </row>
    <row r="13" spans="1:26" s="155" customFormat="1" ht="18" customHeight="1">
      <c r="A13" s="62" t="s">
        <v>20</v>
      </c>
      <c r="B13" s="92">
        <f>IF('実数'!B13/'率'!$X13*100000,'実数'!B13/'率'!$X13*100000,"-")</f>
        <v>758.312921517968</v>
      </c>
      <c r="C13" s="93">
        <f>IF('実数'!C13/'率'!$X13*100000,'実数'!C13/'率'!$X13*100000,"-")</f>
        <v>0.838841727342885</v>
      </c>
      <c r="D13" s="94">
        <f>IF('実数'!D13/'率'!$X13*100000,'実数'!D13/'率'!$X13*100000,"-")</f>
        <v>213.9046404724357</v>
      </c>
      <c r="E13" s="94">
        <f>IF('実数'!E13/'率'!$X13*100000,'実数'!E13/'率'!$X13*100000,"-")</f>
        <v>9.227259000771733</v>
      </c>
      <c r="F13" s="94">
        <f>IF('実数'!F13/'率'!$X13*100000,'実数'!F13/'率'!$X13*100000,"-")</f>
        <v>1.67768345468577</v>
      </c>
      <c r="G13" s="94">
        <f>IF('実数'!G13/'率'!$X13*100000,'実数'!G13/'率'!$X13*100000,"-")</f>
        <v>120.79320873737544</v>
      </c>
      <c r="H13" s="94">
        <f>IF('実数'!H13/'率'!$X13*100000,'実数'!H13/'率'!$X13*100000,"-")</f>
        <v>93.11143173506024</v>
      </c>
      <c r="I13" s="95">
        <f>IF('実数'!I13/'率'!$X13*100000,'実数'!I13/'率'!$X13*100000,"-")</f>
        <v>6.71073381874308</v>
      </c>
      <c r="J13" s="96">
        <f>IF('実数'!J13/'率'!$X13*100000,'実数'!J13/'率'!$X13*100000,"-")</f>
        <v>57.04123745931618</v>
      </c>
      <c r="K13" s="10"/>
      <c r="L13" s="11"/>
      <c r="M13" s="101">
        <f>IF('実数'!M13/'率'!$X13*100000,'実数'!M13/'率'!$X13*100000,"-")</f>
        <v>15.937992819514815</v>
      </c>
      <c r="N13" s="102">
        <f>IF('実数'!N13/'率'!$X13*100000,'実数'!N13/'率'!$X13*100000,"-")</f>
        <v>5.871892091400195</v>
      </c>
      <c r="O13" s="102">
        <f>IF('実数'!O13/'率'!$X13*100000,'実数'!O13/'率'!$X13*100000,"-")</f>
        <v>14.260309364829045</v>
      </c>
      <c r="P13" s="102">
        <f>IF('実数'!P13/'率'!$X13*100000,'実数'!P13/'率'!$X13*100000,"-")</f>
        <v>15.937992819514815</v>
      </c>
      <c r="Q13" s="102">
        <f>IF('実数'!Q13/'率'!$X13*100000,'実数'!Q13/'率'!$X13*100000,"-")</f>
        <v>38.58671945777271</v>
      </c>
      <c r="R13" s="102">
        <f>IF('実数'!R13/'率'!$X13*100000,'実数'!R13/'率'!$X13*100000,"-")</f>
        <v>37.74787773042982</v>
      </c>
      <c r="S13" s="102">
        <f>IF('実数'!S13/'率'!$X13*100000,'実数'!S13/'率'!$X13*100000,"-")</f>
        <v>20.13220145622924</v>
      </c>
      <c r="T13" s="103">
        <f>IF('実数'!T13/'率'!$X13*100000,'実数'!T13/'率'!$X13*100000,"-")</f>
        <v>106.53289937254638</v>
      </c>
      <c r="U13" s="45"/>
      <c r="V13" s="46" t="s">
        <v>20</v>
      </c>
      <c r="W13" s="152"/>
      <c r="X13" s="191">
        <f>SUM(X14:X19)</f>
        <v>119212</v>
      </c>
      <c r="Y13" s="154"/>
      <c r="Z13" s="154"/>
    </row>
    <row r="14" spans="1:26" s="146" customFormat="1" ht="18" customHeight="1">
      <c r="A14" s="64" t="s">
        <v>21</v>
      </c>
      <c r="B14" s="192">
        <f>IF('実数'!B14/'率'!$X14*100000,'実数'!B14/'率'!$X14*100000,"-")</f>
        <v>846.6728403227941</v>
      </c>
      <c r="C14" s="193" t="str">
        <f>IF('実数'!C14/'率'!$X14*100000,'実数'!C14/'率'!$X14*100000,"-")</f>
        <v>-</v>
      </c>
      <c r="D14" s="194">
        <f>IF('実数'!D14/'率'!$X14*100000,'実数'!D14/'率'!$X14*100000,"-")</f>
        <v>218.28284164572034</v>
      </c>
      <c r="E14" s="194">
        <f>IF('実数'!E14/'率'!$X14*100000,'実数'!E14/'率'!$X14*100000,"-")</f>
        <v>13.229263130043657</v>
      </c>
      <c r="F14" s="194">
        <f>IF('実数'!F14/'率'!$X14*100000,'実数'!F14/'率'!$X14*100000,"-")</f>
        <v>6.614631565021829</v>
      </c>
      <c r="G14" s="194">
        <f>IF('実数'!G14/'率'!$X14*100000,'実数'!G14/'率'!$X14*100000,"-")</f>
        <v>132.29263130043657</v>
      </c>
      <c r="H14" s="194">
        <f>IF('実数'!H14/'率'!$X14*100000,'実数'!H14/'率'!$X14*100000,"-")</f>
        <v>145.52189443048022</v>
      </c>
      <c r="I14" s="195">
        <f>IF('実数'!I14/'率'!$X14*100000,'実数'!I14/'率'!$X14*100000,"-")</f>
        <v>6.614631565021829</v>
      </c>
      <c r="J14" s="196">
        <f>IF('実数'!J14/'率'!$X14*100000,'実数'!J14/'率'!$X14*100000,"-")</f>
        <v>52.91705252017463</v>
      </c>
      <c r="K14" s="147"/>
      <c r="L14" s="148"/>
      <c r="M14" s="197">
        <f>IF('実数'!M14/'率'!$X14*100000,'実数'!M14/'率'!$X14*100000,"-")</f>
        <v>19.843894695065487</v>
      </c>
      <c r="N14" s="198" t="str">
        <f>IF('実数'!N14/'率'!$X14*100000,'実数'!N14/'率'!$X14*100000,"-")</f>
        <v>-</v>
      </c>
      <c r="O14" s="198">
        <f>IF('実数'!O14/'率'!$X14*100000,'実数'!O14/'率'!$X14*100000,"-")</f>
        <v>13.229263130043657</v>
      </c>
      <c r="P14" s="198">
        <f>IF('実数'!P14/'率'!$X14*100000,'実数'!P14/'率'!$X14*100000,"-")</f>
        <v>13.229263130043657</v>
      </c>
      <c r="Q14" s="198">
        <f>IF('実数'!Q14/'率'!$X14*100000,'実数'!Q14/'率'!$X14*100000,"-")</f>
        <v>26.458526260087314</v>
      </c>
      <c r="R14" s="198">
        <f>IF('実数'!R14/'率'!$X14*100000,'実数'!R14/'率'!$X14*100000,"-")</f>
        <v>52.91705252017463</v>
      </c>
      <c r="S14" s="198">
        <f>IF('実数'!S14/'率'!$X14*100000,'実数'!S14/'率'!$X14*100000,"-")</f>
        <v>33.07315782510914</v>
      </c>
      <c r="T14" s="105">
        <f>IF('実数'!T14/'率'!$X14*100000,'実数'!T14/'率'!$X14*100000,"-")</f>
        <v>112.44873660537108</v>
      </c>
      <c r="U14" s="41"/>
      <c r="V14" s="42" t="s">
        <v>21</v>
      </c>
      <c r="W14" s="149"/>
      <c r="X14" s="199">
        <v>15118</v>
      </c>
      <c r="Y14" s="151"/>
      <c r="Z14" s="151"/>
    </row>
    <row r="15" spans="1:26" s="146" customFormat="1" ht="18" customHeight="1">
      <c r="A15" s="65" t="s">
        <v>22</v>
      </c>
      <c r="B15" s="200">
        <f>IF('実数'!B15/'率'!$X15*100000,'実数'!B15/'率'!$X15*100000,"-")</f>
        <v>1090.7107798582076</v>
      </c>
      <c r="C15" s="201" t="str">
        <f>IF('実数'!C15/'率'!$X15*100000,'実数'!C15/'率'!$X15*100000,"-")</f>
        <v>-</v>
      </c>
      <c r="D15" s="202">
        <f>IF('実数'!D15/'率'!$X15*100000,'実数'!D15/'率'!$X15*100000,"-")</f>
        <v>309.0347209598255</v>
      </c>
      <c r="E15" s="202">
        <f>IF('実数'!E15/'率'!$X15*100000,'実数'!E15/'率'!$X15*100000,"-")</f>
        <v>24.23801733018239</v>
      </c>
      <c r="F15" s="202">
        <f>IF('実数'!F15/'率'!$X15*100000,'実数'!F15/'率'!$X15*100000,"-")</f>
        <v>6.059504332545598</v>
      </c>
      <c r="G15" s="202">
        <f>IF('実数'!G15/'率'!$X15*100000,'実数'!G15/'率'!$X15*100000,"-")</f>
        <v>151.48760831363995</v>
      </c>
      <c r="H15" s="202">
        <f>IF('実数'!H15/'率'!$X15*100000,'実数'!H15/'率'!$X15*100000,"-")</f>
        <v>84.83306065563836</v>
      </c>
      <c r="I15" s="203">
        <f>IF('実数'!I15/'率'!$X15*100000,'実数'!I15/'率'!$X15*100000,"-")</f>
        <v>18.17851299763679</v>
      </c>
      <c r="J15" s="204">
        <f>IF('実数'!J15/'率'!$X15*100000,'実数'!J15/'率'!$X15*100000,"-")</f>
        <v>84.83306065563836</v>
      </c>
      <c r="K15" s="147"/>
      <c r="L15" s="148"/>
      <c r="M15" s="205">
        <f>IF('実数'!M15/'率'!$X15*100000,'実数'!M15/'率'!$X15*100000,"-")</f>
        <v>30.297521662727988</v>
      </c>
      <c r="N15" s="206">
        <f>IF('実数'!N15/'率'!$X15*100000,'実数'!N15/'率'!$X15*100000,"-")</f>
        <v>12.119008665091195</v>
      </c>
      <c r="O15" s="206">
        <f>IF('実数'!O15/'率'!$X15*100000,'実数'!O15/'率'!$X15*100000,"-")</f>
        <v>24.23801733018239</v>
      </c>
      <c r="P15" s="206">
        <f>IF('実数'!P15/'率'!$X15*100000,'実数'!P15/'率'!$X15*100000,"-")</f>
        <v>42.41653032781918</v>
      </c>
      <c r="Q15" s="206">
        <f>IF('実数'!Q15/'率'!$X15*100000,'実数'!Q15/'率'!$X15*100000,"-")</f>
        <v>54.53553899291038</v>
      </c>
      <c r="R15" s="206">
        <f>IF('実数'!R15/'率'!$X15*100000,'実数'!R15/'率'!$X15*100000,"-")</f>
        <v>48.47603466036478</v>
      </c>
      <c r="S15" s="206">
        <f>IF('実数'!S15/'率'!$X15*100000,'実数'!S15/'率'!$X15*100000,"-")</f>
        <v>24.23801733018239</v>
      </c>
      <c r="T15" s="106">
        <f>IF('実数'!T15/'率'!$X15*100000,'実数'!T15/'率'!$X15*100000,"-")</f>
        <v>175.72562564382233</v>
      </c>
      <c r="U15" s="28"/>
      <c r="V15" s="29" t="s">
        <v>22</v>
      </c>
      <c r="W15" s="149"/>
      <c r="X15" s="207">
        <v>16503</v>
      </c>
      <c r="Y15" s="151"/>
      <c r="Z15" s="151"/>
    </row>
    <row r="16" spans="1:26" s="146" customFormat="1" ht="18" customHeight="1">
      <c r="A16" s="65" t="s">
        <v>23</v>
      </c>
      <c r="B16" s="200">
        <f>IF('実数'!B16/'率'!$X16*100000,'実数'!B16/'率'!$X16*100000,"-")</f>
        <v>1106.5943992773261</v>
      </c>
      <c r="C16" s="201" t="str">
        <f>IF('実数'!C16/'率'!$X16*100000,'実数'!C16/'率'!$X16*100000,"-")</f>
        <v>-</v>
      </c>
      <c r="D16" s="202">
        <f>IF('実数'!D16/'率'!$X16*100000,'実数'!D16/'率'!$X16*100000,"-")</f>
        <v>316.1698283649503</v>
      </c>
      <c r="E16" s="202" t="str">
        <f>IF('実数'!E16/'率'!$X16*100000,'実数'!E16/'率'!$X16*100000,"-")</f>
        <v>-</v>
      </c>
      <c r="F16" s="202" t="str">
        <f>IF('実数'!F16/'率'!$X16*100000,'実数'!F16/'率'!$X16*100000,"-")</f>
        <v>-</v>
      </c>
      <c r="G16" s="202">
        <f>IF('実数'!G16/'率'!$X16*100000,'実数'!G16/'率'!$X16*100000,"-")</f>
        <v>214.5438121047877</v>
      </c>
      <c r="H16" s="202">
        <f>IF('実数'!H16/'率'!$X16*100000,'実数'!H16/'率'!$X16*100000,"-")</f>
        <v>67.75067750677506</v>
      </c>
      <c r="I16" s="203">
        <f>IF('実数'!I16/'率'!$X16*100000,'実数'!I16/'率'!$X16*100000,"-")</f>
        <v>22.58355916892502</v>
      </c>
      <c r="J16" s="204">
        <f>IF('実数'!J16/'率'!$X16*100000,'実数'!J16/'率'!$X16*100000,"-")</f>
        <v>112.9177958446251</v>
      </c>
      <c r="K16" s="147"/>
      <c r="L16" s="148"/>
      <c r="M16" s="205">
        <f>IF('実数'!M16/'率'!$X16*100000,'実数'!M16/'率'!$X16*100000,"-")</f>
        <v>22.58355916892502</v>
      </c>
      <c r="N16" s="206" t="str">
        <f>IF('実数'!N16/'率'!$X16*100000,'実数'!N16/'率'!$X16*100000,"-")</f>
        <v>-</v>
      </c>
      <c r="O16" s="206">
        <f>IF('実数'!O16/'率'!$X16*100000,'実数'!O16/'率'!$X16*100000,"-")</f>
        <v>22.58355916892502</v>
      </c>
      <c r="P16" s="206">
        <f>IF('実数'!P16/'率'!$X16*100000,'実数'!P16/'率'!$X16*100000,"-")</f>
        <v>22.58355916892502</v>
      </c>
      <c r="Q16" s="206">
        <f>IF('実数'!Q16/'率'!$X16*100000,'実数'!Q16/'率'!$X16*100000,"-")</f>
        <v>90.33423667570008</v>
      </c>
      <c r="R16" s="206">
        <f>IF('実数'!R16/'率'!$X16*100000,'実数'!R16/'率'!$X16*100000,"-")</f>
        <v>22.58355916892502</v>
      </c>
      <c r="S16" s="206">
        <f>IF('実数'!S16/'率'!$X16*100000,'実数'!S16/'率'!$X16*100000,"-")</f>
        <v>33.87533875338753</v>
      </c>
      <c r="T16" s="106">
        <f>IF('実数'!T16/'率'!$X16*100000,'実数'!T16/'率'!$X16*100000,"-")</f>
        <v>158.08491418247516</v>
      </c>
      <c r="U16" s="28"/>
      <c r="V16" s="29" t="s">
        <v>23</v>
      </c>
      <c r="W16" s="149"/>
      <c r="X16" s="207">
        <v>8856</v>
      </c>
      <c r="Y16" s="151"/>
      <c r="Z16" s="151"/>
    </row>
    <row r="17" spans="1:26" s="146" customFormat="1" ht="18" customHeight="1">
      <c r="A17" s="65" t="s">
        <v>24</v>
      </c>
      <c r="B17" s="200">
        <f>IF('実数'!B17/'率'!$X17*100000,'実数'!B17/'率'!$X17*100000,"-")</f>
        <v>1158.777120315582</v>
      </c>
      <c r="C17" s="201" t="str">
        <f>IF('実数'!C17/'率'!$X17*100000,'実数'!C17/'率'!$X17*100000,"-")</f>
        <v>-</v>
      </c>
      <c r="D17" s="202">
        <f>IF('実数'!D17/'率'!$X17*100000,'実数'!D17/'率'!$X17*100000,"-")</f>
        <v>308.1854043392505</v>
      </c>
      <c r="E17" s="202" t="str">
        <f>IF('実数'!E17/'率'!$X17*100000,'実数'!E17/'率'!$X17*100000,"-")</f>
        <v>-</v>
      </c>
      <c r="F17" s="202" t="str">
        <f>IF('実数'!F17/'率'!$X17*100000,'実数'!F17/'率'!$X17*100000,"-")</f>
        <v>-</v>
      </c>
      <c r="G17" s="202">
        <f>IF('実数'!G17/'率'!$X17*100000,'実数'!G17/'率'!$X17*100000,"-")</f>
        <v>209.5660749506903</v>
      </c>
      <c r="H17" s="202">
        <f>IF('実数'!H17/'率'!$X17*100000,'実数'!H17/'率'!$X17*100000,"-")</f>
        <v>172.58382642998026</v>
      </c>
      <c r="I17" s="203" t="str">
        <f>IF('実数'!I17/'率'!$X17*100000,'実数'!I17/'率'!$X17*100000,"-")</f>
        <v>-</v>
      </c>
      <c r="J17" s="204">
        <f>IF('実数'!J17/'率'!$X17*100000,'実数'!J17/'率'!$X17*100000,"-")</f>
        <v>135.60157790927022</v>
      </c>
      <c r="K17" s="147"/>
      <c r="L17" s="148"/>
      <c r="M17" s="205">
        <f>IF('実数'!M17/'率'!$X17*100000,'実数'!M17/'率'!$X17*100000,"-")</f>
        <v>24.65483234714004</v>
      </c>
      <c r="N17" s="206">
        <f>IF('実数'!N17/'率'!$X17*100000,'実数'!N17/'率'!$X17*100000,"-")</f>
        <v>12.32741617357002</v>
      </c>
      <c r="O17" s="206">
        <f>IF('実数'!O17/'率'!$X17*100000,'実数'!O17/'率'!$X17*100000,"-")</f>
        <v>12.32741617357002</v>
      </c>
      <c r="P17" s="206">
        <f>IF('実数'!P17/'率'!$X17*100000,'実数'!P17/'率'!$X17*100000,"-")</f>
        <v>36.98224852071006</v>
      </c>
      <c r="Q17" s="206">
        <f>IF('実数'!Q17/'率'!$X17*100000,'実数'!Q17/'率'!$X17*100000,"-")</f>
        <v>24.65483234714004</v>
      </c>
      <c r="R17" s="206">
        <f>IF('実数'!R17/'率'!$X17*100000,'実数'!R17/'率'!$X17*100000,"-")</f>
        <v>61.6370808678501</v>
      </c>
      <c r="S17" s="206">
        <f>IF('実数'!S17/'率'!$X17*100000,'実数'!S17/'率'!$X17*100000,"-")</f>
        <v>36.98224852071006</v>
      </c>
      <c r="T17" s="106">
        <f>IF('実数'!T17/'率'!$X17*100000,'実数'!T17/'率'!$X17*100000,"-")</f>
        <v>123.2741617357002</v>
      </c>
      <c r="U17" s="28"/>
      <c r="V17" s="29" t="s">
        <v>24</v>
      </c>
      <c r="W17" s="149"/>
      <c r="X17" s="207">
        <v>8112</v>
      </c>
      <c r="Y17" s="151"/>
      <c r="Z17" s="151"/>
    </row>
    <row r="18" spans="1:26" s="146" customFormat="1" ht="18" customHeight="1">
      <c r="A18" s="65" t="s">
        <v>25</v>
      </c>
      <c r="B18" s="200">
        <f>IF('実数'!B18/'率'!$X18*100000,'実数'!B18/'率'!$X18*100000,"-")</f>
        <v>715.4363688050792</v>
      </c>
      <c r="C18" s="201" t="str">
        <f>IF('実数'!C18/'率'!$X18*100000,'実数'!C18/'率'!$X18*100000,"-")</f>
        <v>-</v>
      </c>
      <c r="D18" s="202">
        <f>IF('実数'!D18/'率'!$X18*100000,'実数'!D18/'率'!$X18*100000,"-")</f>
        <v>208.47152468492374</v>
      </c>
      <c r="E18" s="202">
        <f>IF('実数'!E18/'率'!$X18*100000,'実数'!E18/'率'!$X18*100000,"-")</f>
        <v>4.73798919738463</v>
      </c>
      <c r="F18" s="202" t="str">
        <f>IF('実数'!F18/'率'!$X18*100000,'実数'!F18/'率'!$X18*100000,"-")</f>
        <v>-</v>
      </c>
      <c r="G18" s="202">
        <f>IF('実数'!G18/'率'!$X18*100000,'実数'!G18/'率'!$X18*100000,"-")</f>
        <v>108.97375153984649</v>
      </c>
      <c r="H18" s="202">
        <f>IF('実数'!H18/'率'!$X18*100000,'実数'!H18/'率'!$X18*100000,"-")</f>
        <v>127.92570832938502</v>
      </c>
      <c r="I18" s="203">
        <f>IF('実数'!I18/'率'!$X18*100000,'実数'!I18/'率'!$X18*100000,"-")</f>
        <v>4.73798919738463</v>
      </c>
      <c r="J18" s="204">
        <f>IF('実数'!J18/'率'!$X18*100000,'実数'!J18/'率'!$X18*100000,"-")</f>
        <v>47.3798919738463</v>
      </c>
      <c r="K18" s="147"/>
      <c r="L18" s="148"/>
      <c r="M18" s="205">
        <f>IF('実数'!M18/'率'!$X18*100000,'実数'!M18/'率'!$X18*100000,"-")</f>
        <v>9.47597839476926</v>
      </c>
      <c r="N18" s="206">
        <f>IF('実数'!N18/'率'!$X18*100000,'実数'!N18/'率'!$X18*100000,"-")</f>
        <v>4.73798919738463</v>
      </c>
      <c r="O18" s="206">
        <f>IF('実数'!O18/'率'!$X18*100000,'実数'!O18/'率'!$X18*100000,"-")</f>
        <v>18.95195678953852</v>
      </c>
      <c r="P18" s="206">
        <f>IF('実数'!P18/'率'!$X18*100000,'実数'!P18/'率'!$X18*100000,"-")</f>
        <v>14.21396759215389</v>
      </c>
      <c r="Q18" s="206">
        <f>IF('実数'!Q18/'率'!$X18*100000,'実数'!Q18/'率'!$X18*100000,"-")</f>
        <v>42.64190277646167</v>
      </c>
      <c r="R18" s="206">
        <f>IF('実数'!R18/'率'!$X18*100000,'実数'!R18/'率'!$X18*100000,"-")</f>
        <v>23.68994598692315</v>
      </c>
      <c r="S18" s="206">
        <f>IF('実数'!S18/'率'!$X18*100000,'実数'!S18/'率'!$X18*100000,"-")</f>
        <v>9.47597839476926</v>
      </c>
      <c r="T18" s="106">
        <f>IF('実数'!T18/'率'!$X18*100000,'実数'!T18/'率'!$X18*100000,"-")</f>
        <v>90.02179475030798</v>
      </c>
      <c r="U18" s="28"/>
      <c r="V18" s="29" t="s">
        <v>25</v>
      </c>
      <c r="W18" s="149"/>
      <c r="X18" s="207">
        <v>21106</v>
      </c>
      <c r="Y18" s="151"/>
      <c r="Z18" s="151"/>
    </row>
    <row r="19" spans="1:26" s="146" customFormat="1" ht="18" customHeight="1">
      <c r="A19" s="66" t="s">
        <v>26</v>
      </c>
      <c r="B19" s="208">
        <f>IF('実数'!B19/'率'!$X19*100000,'実数'!B19/'率'!$X19*100000,"-")</f>
        <v>510.9356382656461</v>
      </c>
      <c r="C19" s="209">
        <f>IF('実数'!C19/'率'!$X19*100000,'実数'!C19/'率'!$X19*100000,"-")</f>
        <v>2.0195084516428703</v>
      </c>
      <c r="D19" s="210">
        <f>IF('実数'!D19/'率'!$X19*100000,'実数'!D19/'率'!$X19*100000,"-")</f>
        <v>149.4436254215724</v>
      </c>
      <c r="E19" s="210">
        <f>IF('実数'!E19/'率'!$X19*100000,'実数'!E19/'率'!$X19*100000,"-")</f>
        <v>8.078033806571481</v>
      </c>
      <c r="F19" s="210" t="str">
        <f>IF('実数'!F19/'率'!$X19*100000,'実数'!F19/'率'!$X19*100000,"-")</f>
        <v>-</v>
      </c>
      <c r="G19" s="210">
        <f>IF('実数'!G19/'率'!$X19*100000,'実数'!G19/'率'!$X19*100000,"-")</f>
        <v>80.7803380657148</v>
      </c>
      <c r="H19" s="210">
        <f>IF('実数'!H19/'率'!$X19*100000,'実数'!H19/'率'!$X19*100000,"-")</f>
        <v>56.54623664600036</v>
      </c>
      <c r="I19" s="211">
        <f>IF('実数'!I19/'率'!$X19*100000,'実数'!I19/'率'!$X19*100000,"-")</f>
        <v>2.0195084516428703</v>
      </c>
      <c r="J19" s="212">
        <f>IF('実数'!J19/'率'!$X19*100000,'実数'!J19/'率'!$X19*100000,"-")</f>
        <v>30.29262677464305</v>
      </c>
      <c r="K19" s="147"/>
      <c r="L19" s="148"/>
      <c r="M19" s="213">
        <f>IF('実数'!M19/'率'!$X19*100000,'実数'!M19/'率'!$X19*100000,"-")</f>
        <v>10.09754225821435</v>
      </c>
      <c r="N19" s="214">
        <f>IF('実数'!N19/'率'!$X19*100000,'実数'!N19/'率'!$X19*100000,"-")</f>
        <v>6.05852535492861</v>
      </c>
      <c r="O19" s="214">
        <f>IF('実数'!O19/'率'!$X19*100000,'実数'!O19/'率'!$X19*100000,"-")</f>
        <v>8.078033806571481</v>
      </c>
      <c r="P19" s="214">
        <f>IF('実数'!P19/'率'!$X19*100000,'実数'!P19/'率'!$X19*100000,"-")</f>
        <v>4.039016903285741</v>
      </c>
      <c r="Q19" s="214">
        <f>IF('実数'!Q19/'率'!$X19*100000,'実数'!Q19/'率'!$X19*100000,"-")</f>
        <v>28.27311832300018</v>
      </c>
      <c r="R19" s="214">
        <f>IF('実数'!R19/'率'!$X19*100000,'実数'!R19/'率'!$X19*100000,"-")</f>
        <v>34.33164367792879</v>
      </c>
      <c r="S19" s="214">
        <f>IF('実数'!S19/'率'!$X19*100000,'実数'!S19/'率'!$X19*100000,"-")</f>
        <v>14.13655916150009</v>
      </c>
      <c r="T19" s="107">
        <f>IF('実数'!T19/'率'!$X19*100000,'実数'!T19/'率'!$X19*100000,"-")</f>
        <v>76.74132116242907</v>
      </c>
      <c r="U19" s="31"/>
      <c r="V19" s="35" t="s">
        <v>26</v>
      </c>
      <c r="W19" s="149"/>
      <c r="X19" s="190">
        <v>49517</v>
      </c>
      <c r="Y19" s="151"/>
      <c r="Z19" s="151"/>
    </row>
    <row r="20" spans="1:26" s="155" customFormat="1" ht="18" customHeight="1">
      <c r="A20" s="62" t="s">
        <v>27</v>
      </c>
      <c r="B20" s="92">
        <f>IF('実数'!B20/'率'!$X20*100000,'実数'!B20/'率'!$X20*100000,"-")</f>
        <v>897.2443885372853</v>
      </c>
      <c r="C20" s="93">
        <f>IF('実数'!C20/'率'!$X20*100000,'実数'!C20/'率'!$X20*100000,"-")</f>
        <v>2.9482290970557017</v>
      </c>
      <c r="D20" s="94">
        <f>IF('実数'!D20/'率'!$X20*100000,'実数'!D20/'率'!$X20*100000,"-")</f>
        <v>261.40964660560553</v>
      </c>
      <c r="E20" s="94">
        <f>IF('実数'!E20/'率'!$X20*100000,'実数'!E20/'率'!$X20*100000,"-")</f>
        <v>22.60308974409371</v>
      </c>
      <c r="F20" s="94">
        <f>IF('実数'!F20/'率'!$X20*100000,'実数'!F20/'率'!$X20*100000,"-")</f>
        <v>6.879201226463305</v>
      </c>
      <c r="G20" s="94">
        <f>IF('実数'!G20/'率'!$X20*100000,'実数'!G20/'率'!$X20*100000,"-")</f>
        <v>155.2733991116003</v>
      </c>
      <c r="H20" s="94">
        <f>IF('実数'!H20/'率'!$X20*100000,'実数'!H20/'率'!$X20*100000,"-")</f>
        <v>105.15350446165337</v>
      </c>
      <c r="I20" s="95">
        <f>IF('実数'!I20/'率'!$X20*100000,'実数'!I20/'率'!$X20*100000,"-")</f>
        <v>8.844687291167107</v>
      </c>
      <c r="J20" s="96">
        <f>IF('実数'!J20/'率'!$X20*100000,'実数'!J20/'率'!$X20*100000,"-")</f>
        <v>69.77475529698495</v>
      </c>
      <c r="K20" s="10"/>
      <c r="L20" s="11"/>
      <c r="M20" s="101">
        <f>IF('実数'!M20/'率'!$X20*100000,'実数'!M20/'率'!$X20*100000,"-")</f>
        <v>17.689374582334214</v>
      </c>
      <c r="N20" s="102">
        <f>IF('実数'!N20/'率'!$X20*100000,'実数'!N20/'率'!$X20*100000,"-")</f>
        <v>1.9654860647038013</v>
      </c>
      <c r="O20" s="102">
        <f>IF('実数'!O20/'率'!$X20*100000,'実数'!O20/'率'!$X20*100000,"-")</f>
        <v>15.72388851763041</v>
      </c>
      <c r="P20" s="102">
        <f>IF('実数'!P20/'率'!$X20*100000,'実数'!P20/'率'!$X20*100000,"-")</f>
        <v>15.72388851763041</v>
      </c>
      <c r="Q20" s="102">
        <f>IF('実数'!Q20/'率'!$X20*100000,'実数'!Q20/'率'!$X20*100000,"-")</f>
        <v>22.60308974409371</v>
      </c>
      <c r="R20" s="102">
        <f>IF('実数'!R20/'率'!$X20*100000,'実数'!R20/'率'!$X20*100000,"-")</f>
        <v>36.36149219702032</v>
      </c>
      <c r="S20" s="102">
        <f>IF('実数'!S20/'率'!$X20*100000,'実数'!S20/'率'!$X20*100000,"-")</f>
        <v>19.654860647038014</v>
      </c>
      <c r="T20" s="103">
        <f>IF('実数'!T20/'率'!$X20*100000,'実数'!T20/'率'!$X20*100000,"-")</f>
        <v>134.6357954322104</v>
      </c>
      <c r="U20" s="45"/>
      <c r="V20" s="46" t="s">
        <v>27</v>
      </c>
      <c r="W20" s="152"/>
      <c r="X20" s="191">
        <f>SUM(X21:X26)</f>
        <v>101756</v>
      </c>
      <c r="Y20" s="154"/>
      <c r="Z20" s="154"/>
    </row>
    <row r="21" spans="1:26" s="146" customFormat="1" ht="18" customHeight="1">
      <c r="A21" s="64" t="s">
        <v>28</v>
      </c>
      <c r="B21" s="192">
        <f>IF('実数'!B21/'率'!$X21*100000,'実数'!B21/'率'!$X21*100000,"-")</f>
        <v>715.673986885365</v>
      </c>
      <c r="C21" s="193">
        <f>IF('実数'!C21/'率'!$X21*100000,'実数'!C21/'率'!$X21*100000,"-")</f>
        <v>3.6328628775906853</v>
      </c>
      <c r="D21" s="194">
        <f>IF('実数'!D21/'率'!$X21*100000,'実数'!D21/'率'!$X21*100000,"-")</f>
        <v>221.6046355330318</v>
      </c>
      <c r="E21" s="194">
        <f>IF('実数'!E21/'率'!$X21*100000,'実数'!E21/'率'!$X21*100000,"-")</f>
        <v>21.79717726554411</v>
      </c>
      <c r="F21" s="194" t="str">
        <f>IF('実数'!F21/'率'!$X21*100000,'実数'!F21/'率'!$X21*100000,"-")</f>
        <v>-</v>
      </c>
      <c r="G21" s="194">
        <f>IF('実数'!G21/'率'!$X21*100000,'実数'!G21/'率'!$X21*100000,"-")</f>
        <v>134.41592647085537</v>
      </c>
      <c r="H21" s="194">
        <f>IF('実数'!H21/'率'!$X21*100000,'実数'!H21/'率'!$X21*100000,"-")</f>
        <v>74.47368899060905</v>
      </c>
      <c r="I21" s="195">
        <f>IF('実数'!I21/'率'!$X21*100000,'実数'!I21/'率'!$X21*100000,"-")</f>
        <v>3.6328628775906853</v>
      </c>
      <c r="J21" s="196">
        <f>IF('実数'!J21/'率'!$X21*100000,'実数'!J21/'率'!$X21*100000,"-")</f>
        <v>50.86008028626959</v>
      </c>
      <c r="K21" s="147"/>
      <c r="L21" s="148"/>
      <c r="M21" s="197">
        <f>IF('実数'!M21/'率'!$X21*100000,'実数'!M21/'率'!$X21*100000,"-")</f>
        <v>12.715020071567398</v>
      </c>
      <c r="N21" s="198">
        <f>IF('実数'!N21/'率'!$X21*100000,'実数'!N21/'率'!$X21*100000,"-")</f>
        <v>1.8164314387953426</v>
      </c>
      <c r="O21" s="198">
        <f>IF('実数'!O21/'率'!$X21*100000,'実数'!O21/'率'!$X21*100000,"-")</f>
        <v>12.715020071567398</v>
      </c>
      <c r="P21" s="198">
        <f>IF('実数'!P21/'率'!$X21*100000,'実数'!P21/'率'!$X21*100000,"-")</f>
        <v>19.98074582674877</v>
      </c>
      <c r="Q21" s="198">
        <f>IF('実数'!Q21/'率'!$X21*100000,'実数'!Q21/'率'!$X21*100000,"-")</f>
        <v>19.98074582674877</v>
      </c>
      <c r="R21" s="198">
        <f>IF('実数'!R21/'率'!$X21*100000,'実数'!R21/'率'!$X21*100000,"-")</f>
        <v>25.430040143134796</v>
      </c>
      <c r="S21" s="198">
        <f>IF('実数'!S21/'率'!$X21*100000,'実数'!S21/'率'!$X21*100000,"-")</f>
        <v>18.164314387953425</v>
      </c>
      <c r="T21" s="105">
        <f>IF('実数'!T21/'率'!$X21*100000,'実数'!T21/'率'!$X21*100000,"-")</f>
        <v>94.45443481735782</v>
      </c>
      <c r="U21" s="41"/>
      <c r="V21" s="42" t="s">
        <v>28</v>
      </c>
      <c r="W21" s="149"/>
      <c r="X21" s="199">
        <v>55053</v>
      </c>
      <c r="Y21" s="151"/>
      <c r="Z21" s="151"/>
    </row>
    <row r="22" spans="1:26" s="146" customFormat="1" ht="18" customHeight="1">
      <c r="A22" s="65" t="s">
        <v>29</v>
      </c>
      <c r="B22" s="200">
        <f>IF('実数'!B22/'率'!$X22*100000,'実数'!B22/'率'!$X22*100000,"-")</f>
        <v>1155.2888222055515</v>
      </c>
      <c r="C22" s="201" t="str">
        <f>IF('実数'!C22/'率'!$X22*100000,'実数'!C22/'率'!$X22*100000,"-")</f>
        <v>-</v>
      </c>
      <c r="D22" s="202">
        <f>IF('実数'!D22/'率'!$X22*100000,'実数'!D22/'率'!$X22*100000,"-")</f>
        <v>295.0737684421105</v>
      </c>
      <c r="E22" s="202">
        <f>IF('実数'!E22/'率'!$X22*100000,'実数'!E22/'率'!$X22*100000,"-")</f>
        <v>15.003750937734434</v>
      </c>
      <c r="F22" s="202">
        <f>IF('実数'!F22/'率'!$X22*100000,'実数'!F22/'率'!$X22*100000,"-")</f>
        <v>15.003750937734434</v>
      </c>
      <c r="G22" s="202">
        <f>IF('実数'!G22/'率'!$X22*100000,'実数'!G22/'率'!$X22*100000,"-")</f>
        <v>200.0500125031258</v>
      </c>
      <c r="H22" s="202">
        <f>IF('実数'!H22/'率'!$X22*100000,'実数'!H22/'率'!$X22*100000,"-")</f>
        <v>165.04126031507877</v>
      </c>
      <c r="I22" s="203">
        <f>IF('実数'!I22/'率'!$X22*100000,'実数'!I22/'率'!$X22*100000,"-")</f>
        <v>25.006251562890725</v>
      </c>
      <c r="J22" s="204">
        <f>IF('実数'!J22/'率'!$X22*100000,'実数'!J22/'率'!$X22*100000,"-")</f>
        <v>105.02625656414104</v>
      </c>
      <c r="K22" s="147"/>
      <c r="L22" s="148"/>
      <c r="M22" s="205">
        <f>IF('実数'!M22/'率'!$X22*100000,'実数'!M22/'率'!$X22*100000,"-")</f>
        <v>20.005001250312578</v>
      </c>
      <c r="N22" s="206">
        <f>IF('実数'!N22/'率'!$X22*100000,'実数'!N22/'率'!$X22*100000,"-")</f>
        <v>5.0012503125781445</v>
      </c>
      <c r="O22" s="206">
        <f>IF('実数'!O22/'率'!$X22*100000,'実数'!O22/'率'!$X22*100000,"-")</f>
        <v>25.006251562890725</v>
      </c>
      <c r="P22" s="206">
        <f>IF('実数'!P22/'率'!$X22*100000,'実数'!P22/'率'!$X22*100000,"-")</f>
        <v>5.0012503125781445</v>
      </c>
      <c r="Q22" s="206">
        <f>IF('実数'!Q22/'率'!$X22*100000,'実数'!Q22/'率'!$X22*100000,"-")</f>
        <v>30.00750187546887</v>
      </c>
      <c r="R22" s="206">
        <f>IF('実数'!R22/'率'!$X22*100000,'実数'!R22/'率'!$X22*100000,"-")</f>
        <v>50.01250312578145</v>
      </c>
      <c r="S22" s="206">
        <f>IF('実数'!S22/'率'!$X22*100000,'実数'!S22/'率'!$X22*100000,"-")</f>
        <v>20.005001250312578</v>
      </c>
      <c r="T22" s="106">
        <f>IF('実数'!T22/'率'!$X22*100000,'実数'!T22/'率'!$X22*100000,"-")</f>
        <v>180.0450112528132</v>
      </c>
      <c r="U22" s="28"/>
      <c r="V22" s="29" t="s">
        <v>29</v>
      </c>
      <c r="W22" s="149"/>
      <c r="X22" s="207">
        <v>19995</v>
      </c>
      <c r="Y22" s="151"/>
      <c r="Z22" s="151"/>
    </row>
    <row r="23" spans="1:26" s="146" customFormat="1" ht="18" customHeight="1">
      <c r="A23" s="65" t="s">
        <v>30</v>
      </c>
      <c r="B23" s="200">
        <f>IF('実数'!B23/'率'!$X23*100000,'実数'!B23/'率'!$X23*100000,"-")</f>
        <v>948.8421471700616</v>
      </c>
      <c r="C23" s="201" t="str">
        <f>IF('実数'!C23/'率'!$X23*100000,'実数'!C23/'率'!$X23*100000,"-")</f>
        <v>-</v>
      </c>
      <c r="D23" s="202">
        <f>IF('実数'!D23/'率'!$X23*100000,'実数'!D23/'率'!$X23*100000,"-")</f>
        <v>325.1277287505806</v>
      </c>
      <c r="E23" s="202">
        <f>IF('実数'!E23/'率'!$X23*100000,'実数'!E23/'率'!$X23*100000,"-")</f>
        <v>39.81155862252007</v>
      </c>
      <c r="F23" s="202">
        <f>IF('実数'!F23/'率'!$X23*100000,'実数'!F23/'率'!$X23*100000,"-")</f>
        <v>19.905779311260034</v>
      </c>
      <c r="G23" s="202">
        <f>IF('実数'!G23/'率'!$X23*100000,'実数'!G23/'率'!$X23*100000,"-")</f>
        <v>139.34045517882026</v>
      </c>
      <c r="H23" s="202">
        <f>IF('実数'!H23/'率'!$X23*100000,'実数'!H23/'率'!$X23*100000,"-")</f>
        <v>72.98785747462014</v>
      </c>
      <c r="I23" s="203">
        <f>IF('実数'!I23/'率'!$X23*100000,'実数'!I23/'率'!$X23*100000,"-")</f>
        <v>6.635259770420012</v>
      </c>
      <c r="J23" s="204">
        <f>IF('実数'!J23/'率'!$X23*100000,'実数'!J23/'率'!$X23*100000,"-")</f>
        <v>53.082078163360094</v>
      </c>
      <c r="K23" s="147"/>
      <c r="L23" s="148"/>
      <c r="M23" s="205">
        <f>IF('実数'!M23/'率'!$X23*100000,'実数'!M23/'率'!$X23*100000,"-")</f>
        <v>26.541039081680047</v>
      </c>
      <c r="N23" s="206" t="str">
        <f>IF('実数'!N23/'率'!$X23*100000,'実数'!N23/'率'!$X23*100000,"-")</f>
        <v>-</v>
      </c>
      <c r="O23" s="206">
        <f>IF('実数'!O23/'率'!$X23*100000,'実数'!O23/'率'!$X23*100000,"-")</f>
        <v>13.270519540840024</v>
      </c>
      <c r="P23" s="206">
        <f>IF('実数'!P23/'率'!$X23*100000,'実数'!P23/'率'!$X23*100000,"-")</f>
        <v>13.270519540840024</v>
      </c>
      <c r="Q23" s="206">
        <f>IF('実数'!Q23/'率'!$X23*100000,'実数'!Q23/'率'!$X23*100000,"-")</f>
        <v>6.635259770420012</v>
      </c>
      <c r="R23" s="206">
        <f>IF('実数'!R23/'率'!$X23*100000,'実数'!R23/'率'!$X23*100000,"-")</f>
        <v>53.082078163360094</v>
      </c>
      <c r="S23" s="206">
        <f>IF('実数'!S23/'率'!$X23*100000,'実数'!S23/'率'!$X23*100000,"-")</f>
        <v>39.81155862252007</v>
      </c>
      <c r="T23" s="106">
        <f>IF('実数'!T23/'率'!$X23*100000,'実数'!T23/'率'!$X23*100000,"-")</f>
        <v>139.34045517882026</v>
      </c>
      <c r="U23" s="28"/>
      <c r="V23" s="29" t="s">
        <v>30</v>
      </c>
      <c r="W23" s="149"/>
      <c r="X23" s="207">
        <v>15071</v>
      </c>
      <c r="Y23" s="151"/>
      <c r="Z23" s="151"/>
    </row>
    <row r="24" spans="1:26" s="146" customFormat="1" ht="18" customHeight="1">
      <c r="A24" s="65" t="s">
        <v>31</v>
      </c>
      <c r="B24" s="200">
        <f>IF('実数'!B24/'率'!$X24*100000,'実数'!B24/'率'!$X24*100000,"-")</f>
        <v>1237.497880996779</v>
      </c>
      <c r="C24" s="201">
        <f>IF('実数'!C24/'率'!$X24*100000,'実数'!C24/'率'!$X24*100000,"-")</f>
        <v>16.952025767079164</v>
      </c>
      <c r="D24" s="202">
        <f>IF('実数'!D24/'率'!$X24*100000,'実数'!D24/'率'!$X24*100000,"-")</f>
        <v>271.2324122732666</v>
      </c>
      <c r="E24" s="202" t="str">
        <f>IF('実数'!E24/'率'!$X24*100000,'実数'!E24/'率'!$X24*100000,"-")</f>
        <v>-</v>
      </c>
      <c r="F24" s="202">
        <f>IF('実数'!F24/'率'!$X24*100000,'実数'!F24/'率'!$X24*100000,"-")</f>
        <v>16.952025767079164</v>
      </c>
      <c r="G24" s="202">
        <f>IF('実数'!G24/'率'!$X24*100000,'実数'!G24/'率'!$X24*100000,"-")</f>
        <v>169.52025767079166</v>
      </c>
      <c r="H24" s="202">
        <f>IF('実数'!H24/'率'!$X24*100000,'実数'!H24/'率'!$X24*100000,"-")</f>
        <v>169.52025767079166</v>
      </c>
      <c r="I24" s="203" t="str">
        <f>IF('実数'!I24/'率'!$X24*100000,'実数'!I24/'率'!$X24*100000,"-")</f>
        <v>-</v>
      </c>
      <c r="J24" s="204">
        <f>IF('実数'!J24/'率'!$X24*100000,'実数'!J24/'率'!$X24*100000,"-")</f>
        <v>118.66418036955416</v>
      </c>
      <c r="K24" s="147"/>
      <c r="L24" s="148"/>
      <c r="M24" s="205">
        <f>IF('実数'!M24/'率'!$X24*100000,'実数'!M24/'率'!$X24*100000,"-")</f>
        <v>33.90405153415833</v>
      </c>
      <c r="N24" s="206" t="str">
        <f>IF('実数'!N24/'率'!$X24*100000,'実数'!N24/'率'!$X24*100000,"-")</f>
        <v>-</v>
      </c>
      <c r="O24" s="206">
        <f>IF('実数'!O24/'率'!$X24*100000,'実数'!O24/'率'!$X24*100000,"-")</f>
        <v>33.90405153415833</v>
      </c>
      <c r="P24" s="206">
        <f>IF('実数'!P24/'率'!$X24*100000,'実数'!P24/'率'!$X24*100000,"-")</f>
        <v>33.90405153415833</v>
      </c>
      <c r="Q24" s="206">
        <f>IF('実数'!Q24/'率'!$X24*100000,'実数'!Q24/'率'!$X24*100000,"-")</f>
        <v>33.90405153415833</v>
      </c>
      <c r="R24" s="206">
        <f>IF('実数'!R24/'率'!$X24*100000,'実数'!R24/'率'!$X24*100000,"-")</f>
        <v>50.8560773012375</v>
      </c>
      <c r="S24" s="206" t="str">
        <f>IF('実数'!S24/'率'!$X24*100000,'実数'!S24/'率'!$X24*100000,"-")</f>
        <v>-</v>
      </c>
      <c r="T24" s="106">
        <f>IF('実数'!T24/'率'!$X24*100000,'実数'!T24/'率'!$X24*100000,"-")</f>
        <v>288.1844380403458</v>
      </c>
      <c r="U24" s="28"/>
      <c r="V24" s="29" t="s">
        <v>31</v>
      </c>
      <c r="W24" s="149"/>
      <c r="X24" s="207">
        <v>5899</v>
      </c>
      <c r="Y24" s="151"/>
      <c r="Z24" s="151"/>
    </row>
    <row r="25" spans="1:26" s="146" customFormat="1" ht="18" customHeight="1">
      <c r="A25" s="65" t="s">
        <v>32</v>
      </c>
      <c r="B25" s="200">
        <f>IF('実数'!B25/'率'!$X25*100000,'実数'!B25/'率'!$X25*100000,"-")</f>
        <v>1204.5851952593744</v>
      </c>
      <c r="C25" s="201" t="str">
        <f>IF('実数'!C25/'率'!$X25*100000,'実数'!C25/'率'!$X25*100000,"-")</f>
        <v>-</v>
      </c>
      <c r="D25" s="202">
        <f>IF('実数'!D25/'率'!$X25*100000,'実数'!D25/'率'!$X25*100000,"-")</f>
        <v>369.14707596658246</v>
      </c>
      <c r="E25" s="202">
        <f>IF('実数'!E25/'率'!$X25*100000,'実数'!E25/'率'!$X25*100000,"-")</f>
        <v>38.85758694385079</v>
      </c>
      <c r="F25" s="202" t="str">
        <f>IF('実数'!F25/'率'!$X25*100000,'実数'!F25/'率'!$X25*100000,"-")</f>
        <v>-</v>
      </c>
      <c r="G25" s="202">
        <f>IF('実数'!G25/'率'!$X25*100000,'実数'!G25/'率'!$X25*100000,"-")</f>
        <v>233.14552166310474</v>
      </c>
      <c r="H25" s="202">
        <f>IF('実数'!H25/'率'!$X25*100000,'実数'!H25/'率'!$X25*100000,"-")</f>
        <v>155.43034777540316</v>
      </c>
      <c r="I25" s="203">
        <f>IF('実数'!I25/'率'!$X25*100000,'実数'!I25/'率'!$X25*100000,"-")</f>
        <v>19.428793471925395</v>
      </c>
      <c r="J25" s="204">
        <f>IF('実数'!J25/'率'!$X25*100000,'実数'!J25/'率'!$X25*100000,"-")</f>
        <v>116.57276083155237</v>
      </c>
      <c r="K25" s="147"/>
      <c r="L25" s="148"/>
      <c r="M25" s="205" t="str">
        <f>IF('実数'!M25/'率'!$X25*100000,'実数'!M25/'率'!$X25*100000,"-")</f>
        <v>-</v>
      </c>
      <c r="N25" s="206" t="str">
        <f>IF('実数'!N25/'率'!$X25*100000,'実数'!N25/'率'!$X25*100000,"-")</f>
        <v>-</v>
      </c>
      <c r="O25" s="206" t="str">
        <f>IF('実数'!O25/'率'!$X25*100000,'実数'!O25/'率'!$X25*100000,"-")</f>
        <v>-</v>
      </c>
      <c r="P25" s="206" t="str">
        <f>IF('実数'!P25/'率'!$X25*100000,'実数'!P25/'率'!$X25*100000,"-")</f>
        <v>-</v>
      </c>
      <c r="Q25" s="206">
        <f>IF('実数'!Q25/'率'!$X25*100000,'実数'!Q25/'率'!$X25*100000,"-")</f>
        <v>58.286380415776186</v>
      </c>
      <c r="R25" s="206">
        <f>IF('実数'!R25/'率'!$X25*100000,'実数'!R25/'率'!$X25*100000,"-")</f>
        <v>19.428793471925395</v>
      </c>
      <c r="S25" s="206" t="str">
        <f>IF('実数'!S25/'率'!$X25*100000,'実数'!S25/'率'!$X25*100000,"-")</f>
        <v>-</v>
      </c>
      <c r="T25" s="106">
        <f>IF('実数'!T25/'率'!$X25*100000,'実数'!T25/'率'!$X25*100000,"-")</f>
        <v>194.28793471925394</v>
      </c>
      <c r="U25" s="28"/>
      <c r="V25" s="29" t="s">
        <v>32</v>
      </c>
      <c r="W25" s="149"/>
      <c r="X25" s="207">
        <v>5147</v>
      </c>
      <c r="Y25" s="151"/>
      <c r="Z25" s="151"/>
    </row>
    <row r="26" spans="1:26" s="146" customFormat="1" ht="18" customHeight="1">
      <c r="A26" s="66" t="s">
        <v>33</v>
      </c>
      <c r="B26" s="208">
        <f>IF('実数'!B26/'率'!$X26*100000,'実数'!B26/'率'!$X26*100000,"-")</f>
        <v>1692.047377326565</v>
      </c>
      <c r="C26" s="209" t="str">
        <f>IF('実数'!C26/'率'!$X26*100000,'実数'!C26/'率'!$X26*100000,"-")</f>
        <v>-</v>
      </c>
      <c r="D26" s="210">
        <f>IF('実数'!D26/'率'!$X26*100000,'実数'!D26/'率'!$X26*100000,"-")</f>
        <v>169.2047377326565</v>
      </c>
      <c r="E26" s="210" t="str">
        <f>IF('実数'!E26/'率'!$X26*100000,'実数'!E26/'率'!$X26*100000,"-")</f>
        <v>-</v>
      </c>
      <c r="F26" s="210" t="str">
        <f>IF('実数'!F26/'率'!$X26*100000,'実数'!F26/'率'!$X26*100000,"-")</f>
        <v>-</v>
      </c>
      <c r="G26" s="210">
        <f>IF('実数'!G26/'率'!$X26*100000,'実数'!G26/'率'!$X26*100000,"-")</f>
        <v>169.2047377326565</v>
      </c>
      <c r="H26" s="210">
        <f>IF('実数'!H26/'率'!$X26*100000,'実数'!H26/'率'!$X26*100000,"-")</f>
        <v>676.818950930626</v>
      </c>
      <c r="I26" s="211" t="str">
        <f>IF('実数'!I26/'率'!$X26*100000,'実数'!I26/'率'!$X26*100000,"-")</f>
        <v>-</v>
      </c>
      <c r="J26" s="212">
        <f>IF('実数'!J26/'率'!$X26*100000,'実数'!J26/'率'!$X26*100000,"-")</f>
        <v>169.2047377326565</v>
      </c>
      <c r="K26" s="147"/>
      <c r="L26" s="148"/>
      <c r="M26" s="213">
        <f>IF('実数'!M26/'率'!$X26*100000,'実数'!M26/'率'!$X26*100000,"-")</f>
        <v>169.2047377326565</v>
      </c>
      <c r="N26" s="214" t="str">
        <f>IF('実数'!N26/'率'!$X26*100000,'実数'!N26/'率'!$X26*100000,"-")</f>
        <v>-</v>
      </c>
      <c r="O26" s="214" t="str">
        <f>IF('実数'!O26/'率'!$X26*100000,'実数'!O26/'率'!$X26*100000,"-")</f>
        <v>-</v>
      </c>
      <c r="P26" s="214" t="str">
        <f>IF('実数'!P26/'率'!$X26*100000,'実数'!P26/'率'!$X26*100000,"-")</f>
        <v>-</v>
      </c>
      <c r="Q26" s="214" t="str">
        <f>IF('実数'!Q26/'率'!$X26*100000,'実数'!Q26/'率'!$X26*100000,"-")</f>
        <v>-</v>
      </c>
      <c r="R26" s="214">
        <f>IF('実数'!R26/'率'!$X26*100000,'実数'!R26/'率'!$X26*100000,"-")</f>
        <v>169.2047377326565</v>
      </c>
      <c r="S26" s="214" t="str">
        <f>IF('実数'!S26/'率'!$X26*100000,'実数'!S26/'率'!$X26*100000,"-")</f>
        <v>-</v>
      </c>
      <c r="T26" s="109">
        <f>IF('実数'!T26/'率'!$X26*100000,'実数'!T26/'率'!$X26*100000,"-")</f>
        <v>169.2047377326565</v>
      </c>
      <c r="U26" s="31"/>
      <c r="V26" s="35" t="s">
        <v>33</v>
      </c>
      <c r="W26" s="149"/>
      <c r="X26" s="190">
        <v>591</v>
      </c>
      <c r="Y26" s="151"/>
      <c r="Z26" s="151"/>
    </row>
    <row r="27" spans="1:26" s="155" customFormat="1" ht="18" customHeight="1">
      <c r="A27" s="62" t="s">
        <v>34</v>
      </c>
      <c r="B27" s="92">
        <f>IF('実数'!B27/'率'!$X27*100000,'実数'!B27/'率'!$X27*100000,"-")</f>
        <v>1025.492131699669</v>
      </c>
      <c r="C27" s="93" t="str">
        <f>IF('実数'!C27/'率'!$X27*100000,'実数'!C27/'率'!$X27*100000,"-")</f>
        <v>-</v>
      </c>
      <c r="D27" s="94">
        <f>IF('実数'!D27/'率'!$X27*100000,'実数'!D27/'率'!$X27*100000,"-")</f>
        <v>285.697694675106</v>
      </c>
      <c r="E27" s="94">
        <f>IF('実数'!E27/'率'!$X27*100000,'実数'!E27/'率'!$X27*100000,"-")</f>
        <v>11.613727425817315</v>
      </c>
      <c r="F27" s="94">
        <f>IF('実数'!F27/'率'!$X27*100000,'実数'!F27/'率'!$X27*100000,"-")</f>
        <v>12.77510016839905</v>
      </c>
      <c r="G27" s="94">
        <f>IF('実数'!G27/'率'!$X27*100000,'実数'!G27/'率'!$X27*100000,"-")</f>
        <v>192.78787526856746</v>
      </c>
      <c r="H27" s="94">
        <f>IF('実数'!H27/'率'!$X27*100000,'実数'!H27/'率'!$X27*100000,"-")</f>
        <v>123.10551071366355</v>
      </c>
      <c r="I27" s="95">
        <f>IF('実数'!I27/'率'!$X27*100000,'実数'!I27/'率'!$X27*100000,"-")</f>
        <v>10.452354683235585</v>
      </c>
      <c r="J27" s="96">
        <f>IF('実数'!J27/'率'!$X27*100000,'実数'!J27/'率'!$X27*100000,"-")</f>
        <v>80.13471923813948</v>
      </c>
      <c r="K27" s="10"/>
      <c r="L27" s="11"/>
      <c r="M27" s="101">
        <f>IF('実数'!M27/'率'!$X27*100000,'実数'!M27/'率'!$X27*100000,"-")</f>
        <v>19.743336623889437</v>
      </c>
      <c r="N27" s="102">
        <f>IF('実数'!N27/'率'!$X27*100000,'実数'!N27/'率'!$X27*100000,"-")</f>
        <v>3.4841182277451948</v>
      </c>
      <c r="O27" s="102">
        <f>IF('実数'!O27/'率'!$X27*100000,'実数'!O27/'率'!$X27*100000,"-")</f>
        <v>11.613727425817315</v>
      </c>
      <c r="P27" s="102">
        <f>IF('実数'!P27/'率'!$X27*100000,'実数'!P27/'率'!$X27*100000,"-")</f>
        <v>19.743336623889437</v>
      </c>
      <c r="Q27" s="102">
        <f>IF('実数'!Q27/'率'!$X27*100000,'実数'!Q27/'率'!$X27*100000,"-")</f>
        <v>44.1321642181058</v>
      </c>
      <c r="R27" s="102">
        <f>IF('実数'!R27/'率'!$X27*100000,'実数'!R27/'率'!$X27*100000,"-")</f>
        <v>37.16392776261541</v>
      </c>
      <c r="S27" s="102">
        <f>IF('実数'!S27/'率'!$X27*100000,'実数'!S27/'率'!$X27*100000,"-")</f>
        <v>33.679809534870216</v>
      </c>
      <c r="T27" s="103">
        <f>IF('実数'!T27/'率'!$X27*100000,'実数'!T27/'率'!$X27*100000,"-")</f>
        <v>139.3647291098078</v>
      </c>
      <c r="U27" s="45"/>
      <c r="V27" s="46" t="s">
        <v>34</v>
      </c>
      <c r="W27" s="152"/>
      <c r="X27" s="191">
        <f>SUM(X28:X33)</f>
        <v>86105</v>
      </c>
      <c r="Y27" s="154"/>
      <c r="Z27" s="154"/>
    </row>
    <row r="28" spans="1:26" s="146" customFormat="1" ht="18" customHeight="1">
      <c r="A28" s="64" t="s">
        <v>35</v>
      </c>
      <c r="B28" s="192">
        <f>IF('実数'!B28/'率'!$X28*100000,'実数'!B28/'率'!$X28*100000,"-")</f>
        <v>965.4135338345865</v>
      </c>
      <c r="C28" s="193" t="str">
        <f>IF('実数'!C28/'率'!$X28*100000,'実数'!C28/'率'!$X28*100000,"-")</f>
        <v>-</v>
      </c>
      <c r="D28" s="194">
        <f>IF('実数'!D28/'率'!$X28*100000,'実数'!D28/'率'!$X28*100000,"-")</f>
        <v>312.78195488721803</v>
      </c>
      <c r="E28" s="194">
        <f>IF('実数'!E28/'率'!$X28*100000,'実数'!E28/'率'!$X28*100000,"-")</f>
        <v>6.015037593984962</v>
      </c>
      <c r="F28" s="194">
        <f>IF('実数'!F28/'率'!$X28*100000,'実数'!F28/'率'!$X28*100000,"-")</f>
        <v>9.022556390977444</v>
      </c>
      <c r="G28" s="194">
        <f>IF('実数'!G28/'率'!$X28*100000,'実数'!G28/'率'!$X28*100000,"-")</f>
        <v>150.37593984962407</v>
      </c>
      <c r="H28" s="194">
        <f>IF('実数'!H28/'率'!$X28*100000,'実数'!H28/'率'!$X28*100000,"-")</f>
        <v>123.30827067669173</v>
      </c>
      <c r="I28" s="195">
        <f>IF('実数'!I28/'率'!$X28*100000,'実数'!I28/'率'!$X28*100000,"-")</f>
        <v>12.030075187969924</v>
      </c>
      <c r="J28" s="196">
        <f>IF('実数'!J28/'率'!$X28*100000,'実数'!J28/'率'!$X28*100000,"-")</f>
        <v>66.1654135338346</v>
      </c>
      <c r="K28" s="147"/>
      <c r="L28" s="148"/>
      <c r="M28" s="197">
        <f>IF('実数'!M28/'率'!$X28*100000,'実数'!M28/'率'!$X28*100000,"-")</f>
        <v>18.045112781954888</v>
      </c>
      <c r="N28" s="198">
        <f>IF('実数'!N28/'率'!$X28*100000,'実数'!N28/'率'!$X28*100000,"-")</f>
        <v>6.015037593984962</v>
      </c>
      <c r="O28" s="198">
        <f>IF('実数'!O28/'率'!$X28*100000,'実数'!O28/'率'!$X28*100000,"-")</f>
        <v>12.030075187969924</v>
      </c>
      <c r="P28" s="198">
        <f>IF('実数'!P28/'率'!$X28*100000,'実数'!P28/'率'!$X28*100000,"-")</f>
        <v>12.030075187969924</v>
      </c>
      <c r="Q28" s="198">
        <f>IF('実数'!Q28/'率'!$X28*100000,'実数'!Q28/'率'!$X28*100000,"-")</f>
        <v>30.075187969924812</v>
      </c>
      <c r="R28" s="198">
        <f>IF('実数'!R28/'率'!$X28*100000,'実数'!R28/'率'!$X28*100000,"-")</f>
        <v>39.097744360902254</v>
      </c>
      <c r="S28" s="198">
        <f>IF('実数'!S28/'率'!$X28*100000,'実数'!S28/'率'!$X28*100000,"-")</f>
        <v>36.090225563909776</v>
      </c>
      <c r="T28" s="105">
        <f>IF('実数'!T28/'率'!$X28*100000,'実数'!T28/'率'!$X28*100000,"-")</f>
        <v>132.3308270676692</v>
      </c>
      <c r="U28" s="41"/>
      <c r="V28" s="42" t="s">
        <v>35</v>
      </c>
      <c r="W28" s="149"/>
      <c r="X28" s="199">
        <v>33250</v>
      </c>
      <c r="Y28" s="151"/>
      <c r="Z28" s="151"/>
    </row>
    <row r="29" spans="1:26" s="146" customFormat="1" ht="18" customHeight="1">
      <c r="A29" s="65" t="s">
        <v>36</v>
      </c>
      <c r="B29" s="200">
        <f>IF('実数'!B29/'率'!$X29*100000,'実数'!B29/'率'!$X29*100000,"-")</f>
        <v>1012.6414719703488</v>
      </c>
      <c r="C29" s="201" t="str">
        <f>IF('実数'!C29/'率'!$X29*100000,'実数'!C29/'率'!$X29*100000,"-")</f>
        <v>-</v>
      </c>
      <c r="D29" s="202">
        <f>IF('実数'!D29/'率'!$X29*100000,'実数'!D29/'率'!$X29*100000,"-")</f>
        <v>231.65000992785758</v>
      </c>
      <c r="E29" s="202">
        <f>IF('実数'!E29/'率'!$X29*100000,'実数'!E29/'率'!$X29*100000,"-")</f>
        <v>6.618571712224501</v>
      </c>
      <c r="F29" s="202" t="str">
        <f>IF('実数'!F29/'率'!$X29*100000,'実数'!F29/'率'!$X29*100000,"-")</f>
        <v>-</v>
      </c>
      <c r="G29" s="202">
        <f>IF('実数'!G29/'率'!$X29*100000,'実数'!G29/'率'!$X29*100000,"-")</f>
        <v>225.03143821563307</v>
      </c>
      <c r="H29" s="202">
        <f>IF('実数'!H29/'率'!$X29*100000,'実数'!H29/'率'!$X29*100000,"-")</f>
        <v>105.89714739559201</v>
      </c>
      <c r="I29" s="203">
        <f>IF('実数'!I29/'率'!$X29*100000,'実数'!I29/'率'!$X29*100000,"-")</f>
        <v>6.618571712224501</v>
      </c>
      <c r="J29" s="204">
        <f>IF('実数'!J29/'率'!$X29*100000,'実数'!J29/'率'!$X29*100000,"-")</f>
        <v>105.89714739559201</v>
      </c>
      <c r="K29" s="147"/>
      <c r="L29" s="148"/>
      <c r="M29" s="205" t="str">
        <f>IF('実数'!M29/'率'!$X29*100000,'実数'!M29/'率'!$X29*100000,"-")</f>
        <v>-</v>
      </c>
      <c r="N29" s="206">
        <f>IF('実数'!N29/'率'!$X29*100000,'実数'!N29/'率'!$X29*100000,"-")</f>
        <v>6.618571712224501</v>
      </c>
      <c r="O29" s="206">
        <f>IF('実数'!O29/'率'!$X29*100000,'実数'!O29/'率'!$X29*100000,"-")</f>
        <v>13.237143424449002</v>
      </c>
      <c r="P29" s="206">
        <f>IF('実数'!P29/'率'!$X29*100000,'実数'!P29/'率'!$X29*100000,"-")</f>
        <v>46.33000198557151</v>
      </c>
      <c r="Q29" s="206">
        <f>IF('実数'!Q29/'率'!$X29*100000,'実数'!Q29/'率'!$X29*100000,"-")</f>
        <v>52.94857369779601</v>
      </c>
      <c r="R29" s="206">
        <f>IF('実数'!R29/'率'!$X29*100000,'実数'!R29/'率'!$X29*100000,"-")</f>
        <v>39.71143027334701</v>
      </c>
      <c r="S29" s="206">
        <f>IF('実数'!S29/'率'!$X29*100000,'実数'!S29/'率'!$X29*100000,"-")</f>
        <v>19.855715136673506</v>
      </c>
      <c r="T29" s="106">
        <f>IF('実数'!T29/'率'!$X29*100000,'実数'!T29/'率'!$X29*100000,"-")</f>
        <v>152.22714938116354</v>
      </c>
      <c r="U29" s="28"/>
      <c r="V29" s="29" t="s">
        <v>36</v>
      </c>
      <c r="W29" s="149"/>
      <c r="X29" s="207">
        <v>15109</v>
      </c>
      <c r="Y29" s="151"/>
      <c r="Z29" s="151"/>
    </row>
    <row r="30" spans="1:26" s="146" customFormat="1" ht="18" customHeight="1">
      <c r="A30" s="65" t="s">
        <v>37</v>
      </c>
      <c r="B30" s="200">
        <f>IF('実数'!B30/'率'!$X30*100000,'実数'!B30/'率'!$X30*100000,"-")</f>
        <v>1028.1843474053464</v>
      </c>
      <c r="C30" s="201" t="str">
        <f>IF('実数'!C30/'率'!$X30*100000,'実数'!C30/'率'!$X30*100000,"-")</f>
        <v>-</v>
      </c>
      <c r="D30" s="202">
        <f>IF('実数'!D30/'率'!$X30*100000,'実数'!D30/'率'!$X30*100000,"-")</f>
        <v>326.59973388169834</v>
      </c>
      <c r="E30" s="202" t="str">
        <f>IF('実数'!E30/'率'!$X30*100000,'実数'!E30/'率'!$X30*100000,"-")</f>
        <v>-</v>
      </c>
      <c r="F30" s="202" t="str">
        <f>IF('実数'!F30/'率'!$X30*100000,'実数'!F30/'率'!$X30*100000,"-")</f>
        <v>-</v>
      </c>
      <c r="G30" s="202">
        <f>IF('実数'!G30/'率'!$X30*100000,'実数'!G30/'率'!$X30*100000,"-")</f>
        <v>181.44429660094352</v>
      </c>
      <c r="H30" s="202">
        <f>IF('実数'!H30/'率'!$X30*100000,'実数'!H30/'率'!$X30*100000,"-")</f>
        <v>120.962864400629</v>
      </c>
      <c r="I30" s="203">
        <f>IF('実数'!I30/'率'!$X30*100000,'実数'!I30/'率'!$X30*100000,"-")</f>
        <v>24.1925728801258</v>
      </c>
      <c r="J30" s="204">
        <f>IF('実数'!J30/'率'!$X30*100000,'実数'!J30/'率'!$X30*100000,"-")</f>
        <v>24.1925728801258</v>
      </c>
      <c r="K30" s="147"/>
      <c r="L30" s="148"/>
      <c r="M30" s="205">
        <f>IF('実数'!M30/'率'!$X30*100000,'実数'!M30/'率'!$X30*100000,"-")</f>
        <v>12.0962864400629</v>
      </c>
      <c r="N30" s="206" t="str">
        <f>IF('実数'!N30/'率'!$X30*100000,'実数'!N30/'率'!$X30*100000,"-")</f>
        <v>-</v>
      </c>
      <c r="O30" s="206" t="str">
        <f>IF('実数'!O30/'率'!$X30*100000,'実数'!O30/'率'!$X30*100000,"-")</f>
        <v>-</v>
      </c>
      <c r="P30" s="206">
        <f>IF('実数'!P30/'率'!$X30*100000,'実数'!P30/'率'!$X30*100000,"-")</f>
        <v>24.1925728801258</v>
      </c>
      <c r="Q30" s="206">
        <f>IF('実数'!Q30/'率'!$X30*100000,'実数'!Q30/'率'!$X30*100000,"-")</f>
        <v>24.1925728801258</v>
      </c>
      <c r="R30" s="206">
        <f>IF('実数'!R30/'率'!$X30*100000,'実数'!R30/'率'!$X30*100000,"-")</f>
        <v>60.4814322003145</v>
      </c>
      <c r="S30" s="206">
        <f>IF('実数'!S30/'率'!$X30*100000,'実数'!S30/'率'!$X30*100000,"-")</f>
        <v>12.0962864400629</v>
      </c>
      <c r="T30" s="106">
        <f>IF('実数'!T30/'率'!$X30*100000,'実数'!T30/'率'!$X30*100000,"-")</f>
        <v>217.7331559211322</v>
      </c>
      <c r="U30" s="28"/>
      <c r="V30" s="29" t="s">
        <v>37</v>
      </c>
      <c r="W30" s="149"/>
      <c r="X30" s="207">
        <v>8267</v>
      </c>
      <c r="Y30" s="151"/>
      <c r="Z30" s="151"/>
    </row>
    <row r="31" spans="1:26" s="146" customFormat="1" ht="18" customHeight="1">
      <c r="A31" s="65" t="s">
        <v>38</v>
      </c>
      <c r="B31" s="200">
        <f>IF('実数'!B31/'率'!$X31*100000,'実数'!B31/'率'!$X31*100000,"-")</f>
        <v>878.8407352743861</v>
      </c>
      <c r="C31" s="201" t="str">
        <f>IF('実数'!C31/'率'!$X31*100000,'実数'!C31/'率'!$X31*100000,"-")</f>
        <v>-</v>
      </c>
      <c r="D31" s="202">
        <f>IF('実数'!D31/'率'!$X31*100000,'実数'!D31/'率'!$X31*100000,"-")</f>
        <v>214.6786528914531</v>
      </c>
      <c r="E31" s="202">
        <f>IF('実数'!E31/'率'!$X31*100000,'実数'!E31/'率'!$X31*100000,"-")</f>
        <v>26.83483161143164</v>
      </c>
      <c r="F31" s="202">
        <f>IF('実数'!F31/'率'!$X31*100000,'実数'!F31/'率'!$X31*100000,"-")</f>
        <v>13.41741580571582</v>
      </c>
      <c r="G31" s="202">
        <f>IF('実数'!G31/'率'!$X31*100000,'実数'!G31/'率'!$X31*100000,"-")</f>
        <v>248.22219240574267</v>
      </c>
      <c r="H31" s="202">
        <f>IF('実数'!H31/'率'!$X31*100000,'実数'!H31/'率'!$X31*100000,"-")</f>
        <v>100.63061854286865</v>
      </c>
      <c r="I31" s="203">
        <f>IF('実数'!I31/'率'!$X31*100000,'実数'!I31/'率'!$X31*100000,"-")</f>
        <v>6.70870790285791</v>
      </c>
      <c r="J31" s="204">
        <f>IF('実数'!J31/'率'!$X31*100000,'実数'!J31/'率'!$X31*100000,"-")</f>
        <v>67.0870790285791</v>
      </c>
      <c r="K31" s="147"/>
      <c r="L31" s="148"/>
      <c r="M31" s="205">
        <f>IF('実数'!M31/'率'!$X31*100000,'実数'!M31/'率'!$X31*100000,"-")</f>
        <v>6.70870790285791</v>
      </c>
      <c r="N31" s="206" t="str">
        <f>IF('実数'!N31/'率'!$X31*100000,'実数'!N31/'率'!$X31*100000,"-")</f>
        <v>-</v>
      </c>
      <c r="O31" s="206" t="str">
        <f>IF('実数'!O31/'率'!$X31*100000,'実数'!O31/'率'!$X31*100000,"-")</f>
        <v>-</v>
      </c>
      <c r="P31" s="206">
        <f>IF('実数'!P31/'率'!$X31*100000,'実数'!P31/'率'!$X31*100000,"-")</f>
        <v>6.70870790285791</v>
      </c>
      <c r="Q31" s="206">
        <f>IF('実数'!Q31/'率'!$X31*100000,'実数'!Q31/'率'!$X31*100000,"-")</f>
        <v>26.83483161143164</v>
      </c>
      <c r="R31" s="206">
        <f>IF('実数'!R31/'率'!$X31*100000,'実数'!R31/'率'!$X31*100000,"-")</f>
        <v>33.54353951428955</v>
      </c>
      <c r="S31" s="206">
        <f>IF('実数'!S31/'率'!$X31*100000,'実数'!S31/'率'!$X31*100000,"-")</f>
        <v>33.54353951428955</v>
      </c>
      <c r="T31" s="106">
        <f>IF('実数'!T31/'率'!$X31*100000,'実数'!T31/'率'!$X31*100000,"-")</f>
        <v>93.92191064001072</v>
      </c>
      <c r="U31" s="28"/>
      <c r="V31" s="29" t="s">
        <v>38</v>
      </c>
      <c r="W31" s="149"/>
      <c r="X31" s="207">
        <v>14906</v>
      </c>
      <c r="Y31" s="151"/>
      <c r="Z31" s="151"/>
    </row>
    <row r="32" spans="1:26" s="146" customFormat="1" ht="18" customHeight="1">
      <c r="A32" s="65" t="s">
        <v>39</v>
      </c>
      <c r="B32" s="200">
        <f>IF('実数'!B32/'率'!$X32*100000,'実数'!B32/'率'!$X32*100000,"-")</f>
        <v>1331.6556569151724</v>
      </c>
      <c r="C32" s="201" t="str">
        <f>IF('実数'!C32/'率'!$X32*100000,'実数'!C32/'率'!$X32*100000,"-")</f>
        <v>-</v>
      </c>
      <c r="D32" s="202">
        <f>IF('実数'!D32/'率'!$X32*100000,'実数'!D32/'率'!$X32*100000,"-")</f>
        <v>356.50623885918003</v>
      </c>
      <c r="E32" s="202">
        <f>IF('実数'!E32/'率'!$X32*100000,'実数'!E32/'率'!$X32*100000,"-")</f>
        <v>31.456432840515884</v>
      </c>
      <c r="F32" s="202">
        <f>IF('実数'!F32/'率'!$X32*100000,'実数'!F32/'率'!$X32*100000,"-")</f>
        <v>41.94191045402118</v>
      </c>
      <c r="G32" s="202">
        <f>IF('実数'!G32/'率'!$X32*100000,'実数'!G32/'率'!$X32*100000,"-")</f>
        <v>241.16598511062182</v>
      </c>
      <c r="H32" s="202">
        <f>IF('実数'!H32/'率'!$X32*100000,'実数'!H32/'率'!$X32*100000,"-")</f>
        <v>178.25311942959001</v>
      </c>
      <c r="I32" s="203">
        <f>IF('実数'!I32/'率'!$X32*100000,'実数'!I32/'率'!$X32*100000,"-")</f>
        <v>10.485477613505296</v>
      </c>
      <c r="J32" s="204">
        <f>IF('実数'!J32/'率'!$X32*100000,'実数'!J32/'率'!$X32*100000,"-")</f>
        <v>136.31120897556883</v>
      </c>
      <c r="K32" s="147"/>
      <c r="L32" s="148"/>
      <c r="M32" s="205">
        <f>IF('実数'!M32/'率'!$X32*100000,'実数'!M32/'率'!$X32*100000,"-")</f>
        <v>31.456432840515884</v>
      </c>
      <c r="N32" s="206" t="str">
        <f>IF('実数'!N32/'率'!$X32*100000,'実数'!N32/'率'!$X32*100000,"-")</f>
        <v>-</v>
      </c>
      <c r="O32" s="206">
        <f>IF('実数'!O32/'率'!$X32*100000,'実数'!O32/'率'!$X32*100000,"-")</f>
        <v>31.456432840515884</v>
      </c>
      <c r="P32" s="206">
        <f>IF('実数'!P32/'率'!$X32*100000,'実数'!P32/'率'!$X32*100000,"-")</f>
        <v>10.485477613505296</v>
      </c>
      <c r="Q32" s="206">
        <f>IF('実数'!Q32/'率'!$X32*100000,'実数'!Q32/'率'!$X32*100000,"-")</f>
        <v>41.94191045402118</v>
      </c>
      <c r="R32" s="206">
        <f>IF('実数'!R32/'率'!$X32*100000,'実数'!R32/'率'!$X32*100000,"-")</f>
        <v>10.485477613505296</v>
      </c>
      <c r="S32" s="206">
        <f>IF('実数'!S32/'率'!$X32*100000,'実数'!S32/'率'!$X32*100000,"-")</f>
        <v>52.42738806752647</v>
      </c>
      <c r="T32" s="106">
        <f>IF('実数'!T32/'率'!$X32*100000,'実数'!T32/'率'!$X32*100000,"-")</f>
        <v>157.28216420257942</v>
      </c>
      <c r="U32" s="28"/>
      <c r="V32" s="29" t="s">
        <v>39</v>
      </c>
      <c r="W32" s="149"/>
      <c r="X32" s="207">
        <v>9537</v>
      </c>
      <c r="Y32" s="151"/>
      <c r="Z32" s="151"/>
    </row>
    <row r="33" spans="1:26" s="146" customFormat="1" ht="18" customHeight="1">
      <c r="A33" s="66" t="s">
        <v>40</v>
      </c>
      <c r="B33" s="208">
        <f>IF('実数'!B33/'率'!$X33*100000,'実数'!B33/'率'!$X33*100000,"-")</f>
        <v>1310.5639396346307</v>
      </c>
      <c r="C33" s="209" t="str">
        <f>IF('実数'!C33/'率'!$X33*100000,'実数'!C33/'率'!$X33*100000,"-")</f>
        <v>-</v>
      </c>
      <c r="D33" s="210">
        <f>IF('実数'!D33/'率'!$X33*100000,'実数'!D33/'率'!$X33*100000,"-")</f>
        <v>277.99841143764894</v>
      </c>
      <c r="E33" s="210" t="str">
        <f>IF('実数'!E33/'率'!$X33*100000,'実数'!E33/'率'!$X33*100000,"-")</f>
        <v>-</v>
      </c>
      <c r="F33" s="210">
        <f>IF('実数'!F33/'率'!$X33*100000,'実数'!F33/'率'!$X33*100000,"-")</f>
        <v>39.714058776806986</v>
      </c>
      <c r="G33" s="210">
        <f>IF('実数'!G33/'率'!$X33*100000,'実数'!G33/'率'!$X33*100000,"-")</f>
        <v>138.99920571882447</v>
      </c>
      <c r="H33" s="210">
        <f>IF('実数'!H33/'率'!$X33*100000,'実数'!H33/'率'!$X33*100000,"-")</f>
        <v>138.99920571882447</v>
      </c>
      <c r="I33" s="211" t="str">
        <f>IF('実数'!I33/'率'!$X33*100000,'実数'!I33/'率'!$X33*100000,"-")</f>
        <v>-</v>
      </c>
      <c r="J33" s="212">
        <f>IF('実数'!J33/'率'!$X33*100000,'実数'!J33/'率'!$X33*100000,"-")</f>
        <v>119.14217633042098</v>
      </c>
      <c r="K33" s="147"/>
      <c r="L33" s="148"/>
      <c r="M33" s="213">
        <f>IF('実数'!M33/'率'!$X33*100000,'実数'!M33/'率'!$X33*100000,"-")</f>
        <v>119.14217633042098</v>
      </c>
      <c r="N33" s="214" t="str">
        <f>IF('実数'!N33/'率'!$X33*100000,'実数'!N33/'率'!$X33*100000,"-")</f>
        <v>-</v>
      </c>
      <c r="O33" s="214">
        <f>IF('実数'!O33/'率'!$X33*100000,'実数'!O33/'率'!$X33*100000,"-")</f>
        <v>19.857029388403493</v>
      </c>
      <c r="P33" s="214">
        <f>IF('実数'!P33/'率'!$X33*100000,'実数'!P33/'率'!$X33*100000,"-")</f>
        <v>39.714058776806986</v>
      </c>
      <c r="Q33" s="214">
        <f>IF('実数'!Q33/'率'!$X33*100000,'実数'!Q33/'率'!$X33*100000,"-")</f>
        <v>198.57029388403495</v>
      </c>
      <c r="R33" s="214">
        <f>IF('実数'!R33/'率'!$X33*100000,'実数'!R33/'率'!$X33*100000,"-")</f>
        <v>39.714058776806986</v>
      </c>
      <c r="S33" s="214">
        <f>IF('実数'!S33/'率'!$X33*100000,'実数'!S33/'率'!$X33*100000,"-")</f>
        <v>59.57108816521049</v>
      </c>
      <c r="T33" s="107">
        <f>IF('実数'!T33/'率'!$X33*100000,'実数'!T33/'率'!$X33*100000,"-")</f>
        <v>119.14217633042098</v>
      </c>
      <c r="U33" s="31"/>
      <c r="V33" s="35" t="s">
        <v>40</v>
      </c>
      <c r="W33" s="149"/>
      <c r="X33" s="190">
        <v>5036</v>
      </c>
      <c r="Y33" s="151"/>
      <c r="Z33" s="151"/>
    </row>
    <row r="34" spans="1:26" s="155" customFormat="1" ht="18" customHeight="1">
      <c r="A34" s="62" t="s">
        <v>41</v>
      </c>
      <c r="B34" s="92">
        <f>IF('実数'!B34/'率'!$X34*100000,'実数'!B34/'率'!$X34*100000,"-")</f>
        <v>1093.7348764535889</v>
      </c>
      <c r="C34" s="93">
        <f>IF('実数'!C34/'率'!$X34*100000,'実数'!C34/'率'!$X34*100000,"-")</f>
        <v>4.148172729912474</v>
      </c>
      <c r="D34" s="94">
        <f>IF('実数'!D34/'率'!$X34*100000,'実数'!D34/'率'!$X34*100000,"-")</f>
        <v>302.81660928361055</v>
      </c>
      <c r="E34" s="94">
        <f>IF('実数'!E34/'率'!$X34*100000,'実数'!E34/'率'!$X34*100000,"-")</f>
        <v>8.296345459824948</v>
      </c>
      <c r="F34" s="94">
        <f>IF('実数'!F34/'率'!$X34*100000,'実数'!F34/'率'!$X34*100000,"-")</f>
        <v>1.3827242433041578</v>
      </c>
      <c r="G34" s="94">
        <f>IF('実数'!G34/'率'!$X34*100000,'実数'!G34/'率'!$X34*100000,"-")</f>
        <v>201.87773952240704</v>
      </c>
      <c r="H34" s="94">
        <f>IF('実数'!H34/'率'!$X34*100000,'実数'!H34/'率'!$X34*100000,"-")</f>
        <v>131.358803113895</v>
      </c>
      <c r="I34" s="95">
        <f>IF('実数'!I34/'率'!$X34*100000,'実数'!I34/'率'!$X34*100000,"-")</f>
        <v>5.530896973216631</v>
      </c>
      <c r="J34" s="96">
        <f>IF('実数'!J34/'率'!$X34*100000,'実数'!J34/'率'!$X34*100000,"-")</f>
        <v>80.19800611164115</v>
      </c>
      <c r="K34" s="10"/>
      <c r="L34" s="11"/>
      <c r="M34" s="101">
        <f>IF('実数'!M34/'率'!$X34*100000,'実数'!M34/'率'!$X34*100000,"-")</f>
        <v>17.97541516295405</v>
      </c>
      <c r="N34" s="102">
        <f>IF('実数'!N34/'率'!$X34*100000,'実数'!N34/'率'!$X34*100000,"-")</f>
        <v>2.7654484866083155</v>
      </c>
      <c r="O34" s="102">
        <f>IF('実数'!O34/'率'!$X34*100000,'実数'!O34/'率'!$X34*100000,"-")</f>
        <v>6.91362121652079</v>
      </c>
      <c r="P34" s="102">
        <f>IF('実数'!P34/'率'!$X34*100000,'実数'!P34/'率'!$X34*100000,"-")</f>
        <v>11.061793946433262</v>
      </c>
      <c r="Q34" s="102">
        <f>IF('実数'!Q34/'率'!$X34*100000,'実数'!Q34/'率'!$X34*100000,"-")</f>
        <v>88.4943515714661</v>
      </c>
      <c r="R34" s="102">
        <f>IF('実数'!R34/'率'!$X34*100000,'実数'!R34/'率'!$X34*100000,"-")</f>
        <v>49.77807275894968</v>
      </c>
      <c r="S34" s="102">
        <f>IF('実数'!S34/'率'!$X34*100000,'実数'!S34/'率'!$X34*100000,"-")</f>
        <v>41.481727299124735</v>
      </c>
      <c r="T34" s="103">
        <f>IF('実数'!T34/'率'!$X34*100000,'実数'!T34/'率'!$X34*100000,"-")</f>
        <v>139.65514857371994</v>
      </c>
      <c r="U34" s="45"/>
      <c r="V34" s="46" t="s">
        <v>41</v>
      </c>
      <c r="W34" s="152"/>
      <c r="X34" s="191">
        <f>SUM(X35:X42)</f>
        <v>72321</v>
      </c>
      <c r="Y34" s="154"/>
      <c r="Z34" s="154"/>
    </row>
    <row r="35" spans="1:26" s="146" customFormat="1" ht="18" customHeight="1">
      <c r="A35" s="64" t="s">
        <v>42</v>
      </c>
      <c r="B35" s="192">
        <f>IF('実数'!B35/'率'!$X35*100000,'実数'!B35/'率'!$X35*100000,"-")</f>
        <v>1035.316186284766</v>
      </c>
      <c r="C35" s="193" t="str">
        <f>IF('実数'!C35/'率'!$X35*100000,'実数'!C35/'率'!$X35*100000,"-")</f>
        <v>-</v>
      </c>
      <c r="D35" s="194">
        <f>IF('実数'!D35/'率'!$X35*100000,'実数'!D35/'率'!$X35*100000,"-")</f>
        <v>321.0562389524187</v>
      </c>
      <c r="E35" s="194">
        <f>IF('実数'!E35/'率'!$X35*100000,'実数'!E35/'率'!$X35*100000,"-")</f>
        <v>10.822120414126474</v>
      </c>
      <c r="F35" s="194" t="str">
        <f>IF('実数'!F35/'率'!$X35*100000,'実数'!F35/'率'!$X35*100000,"-")</f>
        <v>-</v>
      </c>
      <c r="G35" s="194">
        <f>IF('実数'!G35/'率'!$X35*100000,'実数'!G35/'率'!$X35*100000,"-")</f>
        <v>169.5465531546481</v>
      </c>
      <c r="H35" s="194">
        <f>IF('実数'!H35/'率'!$X35*100000,'実数'!H35/'率'!$X35*100000,"-")</f>
        <v>111.82857761264025</v>
      </c>
      <c r="I35" s="195" t="str">
        <f>IF('実数'!I35/'率'!$X35*100000,'実数'!I35/'率'!$X35*100000,"-")</f>
        <v>-</v>
      </c>
      <c r="J35" s="196">
        <f>IF('実数'!J35/'率'!$X35*100000,'実数'!J35/'率'!$X35*100000,"-")</f>
        <v>82.9695898416363</v>
      </c>
      <c r="K35" s="147"/>
      <c r="L35" s="148"/>
      <c r="M35" s="197">
        <f>IF('実数'!M35/'率'!$X35*100000,'実数'!M35/'率'!$X35*100000,"-")</f>
        <v>18.03686735687746</v>
      </c>
      <c r="N35" s="198">
        <f>IF('実数'!N35/'率'!$X35*100000,'実数'!N35/'率'!$X35*100000,"-")</f>
        <v>3.6073734713754915</v>
      </c>
      <c r="O35" s="198" t="str">
        <f>IF('実数'!O35/'率'!$X35*100000,'実数'!O35/'率'!$X35*100000,"-")</f>
        <v>-</v>
      </c>
      <c r="P35" s="198">
        <f>IF('実数'!P35/'率'!$X35*100000,'実数'!P35/'率'!$X35*100000,"-")</f>
        <v>3.6073734713754915</v>
      </c>
      <c r="Q35" s="198">
        <f>IF('実数'!Q35/'率'!$X35*100000,'実数'!Q35/'率'!$X35*100000,"-")</f>
        <v>108.22120414126475</v>
      </c>
      <c r="R35" s="198">
        <f>IF('実数'!R35/'率'!$X35*100000,'実数'!R35/'率'!$X35*100000,"-")</f>
        <v>32.46636124237942</v>
      </c>
      <c r="S35" s="198">
        <f>IF('実数'!S35/'率'!$X35*100000,'実数'!S35/'率'!$X35*100000,"-")</f>
        <v>25.25161429962844</v>
      </c>
      <c r="T35" s="105">
        <f>IF('実数'!T35/'率'!$X35*100000,'実数'!T35/'率'!$X35*100000,"-")</f>
        <v>147.90231232639513</v>
      </c>
      <c r="U35" s="41"/>
      <c r="V35" s="42" t="s">
        <v>42</v>
      </c>
      <c r="W35" s="149"/>
      <c r="X35" s="199">
        <v>27721</v>
      </c>
      <c r="Y35" s="151"/>
      <c r="Z35" s="151"/>
    </row>
    <row r="36" spans="1:26" s="146" customFormat="1" ht="18" customHeight="1">
      <c r="A36" s="65" t="s">
        <v>43</v>
      </c>
      <c r="B36" s="200">
        <f>IF('実数'!B36/'率'!$X36*100000,'実数'!B36/'率'!$X36*100000,"-")</f>
        <v>1233.5808109651628</v>
      </c>
      <c r="C36" s="201">
        <f>IF('実数'!C36/'率'!$X36*100000,'実数'!C36/'率'!$X36*100000,"-")</f>
        <v>11.42204454597373</v>
      </c>
      <c r="D36" s="202">
        <f>IF('実数'!D36/'率'!$X36*100000,'実数'!D36/'率'!$X36*100000,"-")</f>
        <v>251.28498001142202</v>
      </c>
      <c r="E36" s="202" t="str">
        <f>IF('実数'!E36/'率'!$X36*100000,'実数'!E36/'率'!$X36*100000,"-")</f>
        <v>-</v>
      </c>
      <c r="F36" s="202">
        <f>IF('実数'!F36/'率'!$X36*100000,'実数'!F36/'率'!$X36*100000,"-")</f>
        <v>11.42204454597373</v>
      </c>
      <c r="G36" s="202">
        <f>IF('実数'!G36/'率'!$X36*100000,'実数'!G36/'率'!$X36*100000,"-")</f>
        <v>274.1290691033695</v>
      </c>
      <c r="H36" s="202">
        <f>IF('実数'!H36/'率'!$X36*100000,'実数'!H36/'率'!$X36*100000,"-")</f>
        <v>228.44089091947458</v>
      </c>
      <c r="I36" s="203" t="str">
        <f>IF('実数'!I36/'率'!$X36*100000,'実数'!I36/'率'!$X36*100000,"-")</f>
        <v>-</v>
      </c>
      <c r="J36" s="204">
        <f>IF('実数'!J36/'率'!$X36*100000,'実数'!J36/'率'!$X36*100000,"-")</f>
        <v>91.37635636778984</v>
      </c>
      <c r="K36" s="147"/>
      <c r="L36" s="148"/>
      <c r="M36" s="205">
        <f>IF('実数'!M36/'率'!$X36*100000,'実数'!M36/'率'!$X36*100000,"-")</f>
        <v>22.84408909194746</v>
      </c>
      <c r="N36" s="206" t="str">
        <f>IF('実数'!N36/'率'!$X36*100000,'実数'!N36/'率'!$X36*100000,"-")</f>
        <v>-</v>
      </c>
      <c r="O36" s="206">
        <f>IF('実数'!O36/'率'!$X36*100000,'実数'!O36/'率'!$X36*100000,"-")</f>
        <v>22.84408909194746</v>
      </c>
      <c r="P36" s="206">
        <f>IF('実数'!P36/'率'!$X36*100000,'実数'!P36/'率'!$X36*100000,"-")</f>
        <v>11.42204454597373</v>
      </c>
      <c r="Q36" s="206">
        <f>IF('実数'!Q36/'率'!$X36*100000,'実数'!Q36/'率'!$X36*100000,"-")</f>
        <v>68.53226727584237</v>
      </c>
      <c r="R36" s="206">
        <f>IF('実数'!R36/'率'!$X36*100000,'実数'!R36/'率'!$X36*100000,"-")</f>
        <v>57.110222729868646</v>
      </c>
      <c r="S36" s="206">
        <f>IF('実数'!S36/'率'!$X36*100000,'実数'!S36/'率'!$X36*100000,"-")</f>
        <v>45.68817818389492</v>
      </c>
      <c r="T36" s="106">
        <f>IF('実数'!T36/'率'!$X36*100000,'実数'!T36/'率'!$X36*100000,"-")</f>
        <v>137.06453455168474</v>
      </c>
      <c r="U36" s="28"/>
      <c r="V36" s="29" t="s">
        <v>43</v>
      </c>
      <c r="W36" s="149"/>
      <c r="X36" s="207">
        <v>8755</v>
      </c>
      <c r="Y36" s="151"/>
      <c r="Z36" s="151"/>
    </row>
    <row r="37" spans="1:26" s="146" customFormat="1" ht="18" customHeight="1">
      <c r="A37" s="65" t="s">
        <v>44</v>
      </c>
      <c r="B37" s="200">
        <f>IF('実数'!B37/'率'!$X37*100000,'実数'!B37/'率'!$X37*100000,"-")</f>
        <v>825.1748251748252</v>
      </c>
      <c r="C37" s="201" t="str">
        <f>IF('実数'!C37/'率'!$X37*100000,'実数'!C37/'率'!$X37*100000,"-")</f>
        <v>-</v>
      </c>
      <c r="D37" s="202">
        <f>IF('実数'!D37/'率'!$X37*100000,'実数'!D37/'率'!$X37*100000,"-")</f>
        <v>153.84615384615384</v>
      </c>
      <c r="E37" s="202" t="str">
        <f>IF('実数'!E37/'率'!$X37*100000,'実数'!E37/'率'!$X37*100000,"-")</f>
        <v>-</v>
      </c>
      <c r="F37" s="202" t="str">
        <f>IF('実数'!F37/'率'!$X37*100000,'実数'!F37/'率'!$X37*100000,"-")</f>
        <v>-</v>
      </c>
      <c r="G37" s="202">
        <f>IF('実数'!G37/'率'!$X37*100000,'実数'!G37/'率'!$X37*100000,"-")</f>
        <v>181.8181818181818</v>
      </c>
      <c r="H37" s="202">
        <f>IF('実数'!H37/'率'!$X37*100000,'実数'!H37/'率'!$X37*100000,"-")</f>
        <v>97.9020979020979</v>
      </c>
      <c r="I37" s="203" t="str">
        <f>IF('実数'!I37/'率'!$X37*100000,'実数'!I37/'率'!$X37*100000,"-")</f>
        <v>-</v>
      </c>
      <c r="J37" s="204">
        <f>IF('実数'!J37/'率'!$X37*100000,'実数'!J37/'率'!$X37*100000,"-")</f>
        <v>55.94405594405595</v>
      </c>
      <c r="K37" s="147"/>
      <c r="L37" s="148"/>
      <c r="M37" s="205" t="str">
        <f>IF('実数'!M37/'率'!$X37*100000,'実数'!M37/'率'!$X37*100000,"-")</f>
        <v>-</v>
      </c>
      <c r="N37" s="206" t="str">
        <f>IF('実数'!N37/'率'!$X37*100000,'実数'!N37/'率'!$X37*100000,"-")</f>
        <v>-</v>
      </c>
      <c r="O37" s="206">
        <f>IF('実数'!O37/'率'!$X37*100000,'実数'!O37/'率'!$X37*100000,"-")</f>
        <v>13.986013986013987</v>
      </c>
      <c r="P37" s="206">
        <f>IF('実数'!P37/'率'!$X37*100000,'実数'!P37/'率'!$X37*100000,"-")</f>
        <v>27.972027972027973</v>
      </c>
      <c r="Q37" s="206">
        <f>IF('実数'!Q37/'率'!$X37*100000,'実数'!Q37/'率'!$X37*100000,"-")</f>
        <v>69.93006993006993</v>
      </c>
      <c r="R37" s="206">
        <f>IF('実数'!R37/'率'!$X37*100000,'実数'!R37/'率'!$X37*100000,"-")</f>
        <v>97.9020979020979</v>
      </c>
      <c r="S37" s="206">
        <f>IF('実数'!S37/'率'!$X37*100000,'実数'!S37/'率'!$X37*100000,"-")</f>
        <v>27.972027972027973</v>
      </c>
      <c r="T37" s="106">
        <f>IF('実数'!T37/'率'!$X37*100000,'実数'!T37/'率'!$X37*100000,"-")</f>
        <v>97.9020979020979</v>
      </c>
      <c r="U37" s="28"/>
      <c r="V37" s="29" t="s">
        <v>44</v>
      </c>
      <c r="W37" s="149"/>
      <c r="X37" s="207">
        <v>7150</v>
      </c>
      <c r="Y37" s="151"/>
      <c r="Z37" s="151"/>
    </row>
    <row r="38" spans="1:26" s="146" customFormat="1" ht="18" customHeight="1">
      <c r="A38" s="65" t="s">
        <v>45</v>
      </c>
      <c r="B38" s="200">
        <f>IF('実数'!B38/'率'!$X38*100000,'実数'!B38/'率'!$X38*100000,"-")</f>
        <v>1069.3757519048256</v>
      </c>
      <c r="C38" s="201" t="str">
        <f>IF('実数'!C38/'率'!$X38*100000,'実数'!C38/'率'!$X38*100000,"-")</f>
        <v>-</v>
      </c>
      <c r="D38" s="202">
        <f>IF('実数'!D38/'率'!$X38*100000,'実数'!D38/'率'!$X38*100000,"-")</f>
        <v>387.64871006549924</v>
      </c>
      <c r="E38" s="202" t="str">
        <f>IF('実数'!E38/'率'!$X38*100000,'実数'!E38/'率'!$X38*100000,"-")</f>
        <v>-</v>
      </c>
      <c r="F38" s="202" t="str">
        <f>IF('実数'!F38/'率'!$X38*100000,'実数'!F38/'率'!$X38*100000,"-")</f>
        <v>-</v>
      </c>
      <c r="G38" s="202">
        <f>IF('実数'!G38/'率'!$X38*100000,'実数'!G38/'率'!$X38*100000,"-")</f>
        <v>227.24234727977546</v>
      </c>
      <c r="H38" s="202">
        <f>IF('実数'!H38/'率'!$X38*100000,'実数'!H38/'率'!$X38*100000,"-")</f>
        <v>40.10159069643096</v>
      </c>
      <c r="I38" s="203">
        <f>IF('実数'!I38/'率'!$X38*100000,'実数'!I38/'率'!$X38*100000,"-")</f>
        <v>26.734393797620637</v>
      </c>
      <c r="J38" s="204">
        <f>IF('実数'!J38/'率'!$X38*100000,'実数'!J38/'率'!$X38*100000,"-")</f>
        <v>93.57037829167224</v>
      </c>
      <c r="K38" s="147"/>
      <c r="L38" s="148"/>
      <c r="M38" s="205">
        <f>IF('実数'!M38/'率'!$X38*100000,'実数'!M38/'率'!$X38*100000,"-")</f>
        <v>13.367196898810318</v>
      </c>
      <c r="N38" s="206" t="str">
        <f>IF('実数'!N38/'率'!$X38*100000,'実数'!N38/'率'!$X38*100000,"-")</f>
        <v>-</v>
      </c>
      <c r="O38" s="206">
        <f>IF('実数'!O38/'率'!$X38*100000,'実数'!O38/'率'!$X38*100000,"-")</f>
        <v>26.734393797620637</v>
      </c>
      <c r="P38" s="206">
        <f>IF('実数'!P38/'率'!$X38*100000,'実数'!P38/'率'!$X38*100000,"-")</f>
        <v>13.367196898810318</v>
      </c>
      <c r="Q38" s="206">
        <f>IF('実数'!Q38/'率'!$X38*100000,'実数'!Q38/'率'!$X38*100000,"-")</f>
        <v>26.734393797620637</v>
      </c>
      <c r="R38" s="206">
        <f>IF('実数'!R38/'率'!$X38*100000,'実数'!R38/'率'!$X38*100000,"-")</f>
        <v>13.367196898810318</v>
      </c>
      <c r="S38" s="206">
        <f>IF('実数'!S38/'率'!$X38*100000,'実数'!S38/'率'!$X38*100000,"-")</f>
        <v>53.468787595241274</v>
      </c>
      <c r="T38" s="106">
        <f>IF('実数'!T38/'率'!$X38*100000,'実数'!T38/'率'!$X38*100000,"-")</f>
        <v>147.0391658869135</v>
      </c>
      <c r="U38" s="28"/>
      <c r="V38" s="29" t="s">
        <v>45</v>
      </c>
      <c r="W38" s="149"/>
      <c r="X38" s="207">
        <v>7481</v>
      </c>
      <c r="Y38" s="151"/>
      <c r="Z38" s="151"/>
    </row>
    <row r="39" spans="1:26" s="146" customFormat="1" ht="18" customHeight="1">
      <c r="A39" s="65" t="s">
        <v>46</v>
      </c>
      <c r="B39" s="200">
        <f>IF('実数'!B39/'率'!$X39*100000,'実数'!B39/'率'!$X39*100000,"-")</f>
        <v>1187.373298580944</v>
      </c>
      <c r="C39" s="201">
        <f>IF('実数'!C39/'率'!$X39*100000,'実数'!C39/'率'!$X39*100000,"-")</f>
        <v>14.480162177816391</v>
      </c>
      <c r="D39" s="202">
        <f>IF('実数'!D39/'率'!$X39*100000,'実数'!D39/'率'!$X39*100000,"-")</f>
        <v>289.6032435563278</v>
      </c>
      <c r="E39" s="202" t="str">
        <f>IF('実数'!E39/'率'!$X39*100000,'実数'!E39/'率'!$X39*100000,"-")</f>
        <v>-</v>
      </c>
      <c r="F39" s="202" t="str">
        <f>IF('実数'!F39/'率'!$X39*100000,'実数'!F39/'率'!$X39*100000,"-")</f>
        <v>-</v>
      </c>
      <c r="G39" s="202">
        <f>IF('実数'!G39/'率'!$X39*100000,'実数'!G39/'率'!$X39*100000,"-")</f>
        <v>275.1230813785114</v>
      </c>
      <c r="H39" s="202">
        <f>IF('実数'!H39/'率'!$X39*100000,'実数'!H39/'率'!$X39*100000,"-")</f>
        <v>72.40081088908195</v>
      </c>
      <c r="I39" s="203">
        <f>IF('実数'!I39/'率'!$X39*100000,'実数'!I39/'率'!$X39*100000,"-")</f>
        <v>14.480162177816391</v>
      </c>
      <c r="J39" s="204">
        <f>IF('実数'!J39/'率'!$X39*100000,'実数'!J39/'率'!$X39*100000,"-")</f>
        <v>115.84129742253113</v>
      </c>
      <c r="K39" s="147"/>
      <c r="L39" s="148"/>
      <c r="M39" s="205">
        <f>IF('実数'!M39/'率'!$X39*100000,'実数'!M39/'率'!$X39*100000,"-")</f>
        <v>57.920648711265564</v>
      </c>
      <c r="N39" s="206" t="str">
        <f>IF('実数'!N39/'率'!$X39*100000,'実数'!N39/'率'!$X39*100000,"-")</f>
        <v>-</v>
      </c>
      <c r="O39" s="206" t="str">
        <f>IF('実数'!O39/'率'!$X39*100000,'実数'!O39/'率'!$X39*100000,"-")</f>
        <v>-</v>
      </c>
      <c r="P39" s="206">
        <f>IF('実数'!P39/'率'!$X39*100000,'実数'!P39/'率'!$X39*100000,"-")</f>
        <v>14.480162177816391</v>
      </c>
      <c r="Q39" s="206">
        <f>IF('実数'!Q39/'率'!$X39*100000,'実数'!Q39/'率'!$X39*100000,"-")</f>
        <v>101.36113524471475</v>
      </c>
      <c r="R39" s="206">
        <f>IF('実数'!R39/'率'!$X39*100000,'実数'!R39/'率'!$X39*100000,"-")</f>
        <v>43.440486533449175</v>
      </c>
      <c r="S39" s="206">
        <f>IF('実数'!S39/'率'!$X39*100000,'実数'!S39/'率'!$X39*100000,"-")</f>
        <v>43.440486533449175</v>
      </c>
      <c r="T39" s="106">
        <f>IF('実数'!T39/'率'!$X39*100000,'実数'!T39/'率'!$X39*100000,"-")</f>
        <v>144.8016217781639</v>
      </c>
      <c r="U39" s="28"/>
      <c r="V39" s="29" t="s">
        <v>46</v>
      </c>
      <c r="W39" s="149"/>
      <c r="X39" s="207">
        <v>6906</v>
      </c>
      <c r="Y39" s="151"/>
      <c r="Z39" s="151"/>
    </row>
    <row r="40" spans="1:26" s="146" customFormat="1" ht="18" customHeight="1">
      <c r="A40" s="65" t="s">
        <v>47</v>
      </c>
      <c r="B40" s="200">
        <f>IF('実数'!B40/'率'!$X40*100000,'実数'!B40/'率'!$X40*100000,"-")</f>
        <v>1560</v>
      </c>
      <c r="C40" s="201" t="str">
        <f>IF('実数'!C40/'率'!$X40*100000,'実数'!C40/'率'!$X40*100000,"-")</f>
        <v>-</v>
      </c>
      <c r="D40" s="202">
        <f>IF('実数'!D40/'率'!$X40*100000,'実数'!D40/'率'!$X40*100000,"-")</f>
        <v>320</v>
      </c>
      <c r="E40" s="202">
        <f>IF('実数'!E40/'率'!$X40*100000,'実数'!E40/'率'!$X40*100000,"-")</f>
        <v>40</v>
      </c>
      <c r="F40" s="202" t="str">
        <f>IF('実数'!F40/'率'!$X40*100000,'実数'!F40/'率'!$X40*100000,"-")</f>
        <v>-</v>
      </c>
      <c r="G40" s="202">
        <f>IF('実数'!G40/'率'!$X40*100000,'実数'!G40/'率'!$X40*100000,"-")</f>
        <v>119.99999999999999</v>
      </c>
      <c r="H40" s="202">
        <f>IF('実数'!H40/'率'!$X40*100000,'実数'!H40/'率'!$X40*100000,"-")</f>
        <v>320</v>
      </c>
      <c r="I40" s="203" t="str">
        <f>IF('実数'!I40/'率'!$X40*100000,'実数'!I40/'率'!$X40*100000,"-")</f>
        <v>-</v>
      </c>
      <c r="J40" s="204">
        <f>IF('実数'!J40/'率'!$X40*100000,'実数'!J40/'率'!$X40*100000,"-")</f>
        <v>80</v>
      </c>
      <c r="K40" s="147"/>
      <c r="L40" s="148"/>
      <c r="M40" s="205" t="str">
        <f>IF('実数'!M40/'率'!$X40*100000,'実数'!M40/'率'!$X40*100000,"-")</f>
        <v>-</v>
      </c>
      <c r="N40" s="206">
        <f>IF('実数'!N40/'率'!$X40*100000,'実数'!N40/'率'!$X40*100000,"-")</f>
        <v>40</v>
      </c>
      <c r="O40" s="206" t="str">
        <f>IF('実数'!O40/'率'!$X40*100000,'実数'!O40/'率'!$X40*100000,"-")</f>
        <v>-</v>
      </c>
      <c r="P40" s="206">
        <f>IF('実数'!P40/'率'!$X40*100000,'実数'!P40/'率'!$X40*100000,"-")</f>
        <v>80</v>
      </c>
      <c r="Q40" s="206">
        <f>IF('実数'!Q40/'率'!$X40*100000,'実数'!Q40/'率'!$X40*100000,"-")</f>
        <v>200</v>
      </c>
      <c r="R40" s="206">
        <f>IF('実数'!R40/'率'!$X40*100000,'実数'!R40/'率'!$X40*100000,"-")</f>
        <v>119.99999999999999</v>
      </c>
      <c r="S40" s="206">
        <f>IF('実数'!S40/'率'!$X40*100000,'実数'!S40/'率'!$X40*100000,"-")</f>
        <v>119.99999999999999</v>
      </c>
      <c r="T40" s="106">
        <f>IF('実数'!T40/'率'!$X40*100000,'実数'!T40/'率'!$X40*100000,"-")</f>
        <v>119.99999999999999</v>
      </c>
      <c r="U40" s="28"/>
      <c r="V40" s="29" t="s">
        <v>47</v>
      </c>
      <c r="W40" s="149"/>
      <c r="X40" s="207">
        <v>2500</v>
      </c>
      <c r="Y40" s="151"/>
      <c r="Z40" s="151"/>
    </row>
    <row r="41" spans="1:26" s="146" customFormat="1" ht="18" customHeight="1">
      <c r="A41" s="65" t="s">
        <v>48</v>
      </c>
      <c r="B41" s="200">
        <f>IF('実数'!B41/'率'!$X41*100000,'実数'!B41/'率'!$X41*100000,"-")</f>
        <v>1226.993865030675</v>
      </c>
      <c r="C41" s="201" t="str">
        <f>IF('実数'!C41/'率'!$X41*100000,'実数'!C41/'率'!$X41*100000,"-")</f>
        <v>-</v>
      </c>
      <c r="D41" s="202">
        <f>IF('実数'!D41/'率'!$X41*100000,'実数'!D41/'率'!$X41*100000,"-")</f>
        <v>424.72864558754134</v>
      </c>
      <c r="E41" s="202" t="str">
        <f>IF('実数'!E41/'率'!$X41*100000,'実数'!E41/'率'!$X41*100000,"-")</f>
        <v>-</v>
      </c>
      <c r="F41" s="202" t="str">
        <f>IF('実数'!F41/'率'!$X41*100000,'実数'!F41/'率'!$X41*100000,"-")</f>
        <v>-</v>
      </c>
      <c r="G41" s="202">
        <f>IF('実数'!G41/'率'!$X41*100000,'実数'!G41/'率'!$X41*100000,"-")</f>
        <v>188.76828692779614</v>
      </c>
      <c r="H41" s="202">
        <f>IF('実数'!H41/'率'!$X41*100000,'実数'!H41/'率'!$X41*100000,"-")</f>
        <v>94.38414346389807</v>
      </c>
      <c r="I41" s="203" t="str">
        <f>IF('実数'!I41/'率'!$X41*100000,'実数'!I41/'率'!$X41*100000,"-")</f>
        <v>-</v>
      </c>
      <c r="J41" s="204" t="str">
        <f>IF('実数'!J41/'率'!$X41*100000,'実数'!J41/'率'!$X41*100000,"-")</f>
        <v>-</v>
      </c>
      <c r="K41" s="147"/>
      <c r="L41" s="148"/>
      <c r="M41" s="205" t="str">
        <f>IF('実数'!M41/'率'!$X41*100000,'実数'!M41/'率'!$X41*100000,"-")</f>
        <v>-</v>
      </c>
      <c r="N41" s="206" t="str">
        <f>IF('実数'!N41/'率'!$X41*100000,'実数'!N41/'率'!$X41*100000,"-")</f>
        <v>-</v>
      </c>
      <c r="O41" s="206" t="str">
        <f>IF('実数'!O41/'率'!$X41*100000,'実数'!O41/'率'!$X41*100000,"-")</f>
        <v>-</v>
      </c>
      <c r="P41" s="206" t="str">
        <f>IF('実数'!P41/'率'!$X41*100000,'実数'!P41/'率'!$X41*100000,"-")</f>
        <v>-</v>
      </c>
      <c r="Q41" s="206">
        <f>IF('実数'!Q41/'率'!$X41*100000,'実数'!Q41/'率'!$X41*100000,"-")</f>
        <v>141.5762151958471</v>
      </c>
      <c r="R41" s="206">
        <f>IF('実数'!R41/'率'!$X41*100000,'実数'!R41/'率'!$X41*100000,"-")</f>
        <v>141.5762151958471</v>
      </c>
      <c r="S41" s="206">
        <f>IF('実数'!S41/'率'!$X41*100000,'実数'!S41/'率'!$X41*100000,"-")</f>
        <v>47.192071731949035</v>
      </c>
      <c r="T41" s="106">
        <f>IF('実数'!T41/'率'!$X41*100000,'実数'!T41/'率'!$X41*100000,"-")</f>
        <v>188.76828692779614</v>
      </c>
      <c r="U41" s="28"/>
      <c r="V41" s="29" t="s">
        <v>48</v>
      </c>
      <c r="W41" s="149"/>
      <c r="X41" s="207">
        <v>2119</v>
      </c>
      <c r="Y41" s="151"/>
      <c r="Z41" s="151"/>
    </row>
    <row r="42" spans="1:26" s="146" customFormat="1" ht="18" customHeight="1">
      <c r="A42" s="66" t="s">
        <v>49</v>
      </c>
      <c r="B42" s="208">
        <f>IF('実数'!B42/'率'!$X42*100000,'実数'!B42/'率'!$X42*100000,"-")</f>
        <v>1135.3080813293425</v>
      </c>
      <c r="C42" s="209">
        <f>IF('実数'!C42/'率'!$X42*100000,'実数'!C42/'率'!$X42*100000,"-")</f>
        <v>10.320982557539478</v>
      </c>
      <c r="D42" s="210">
        <f>IF('実数'!D42/'率'!$X42*100000,'実数'!D42/'率'!$X42*100000,"-")</f>
        <v>319.95045928372383</v>
      </c>
      <c r="E42" s="210">
        <f>IF('実数'!E42/'率'!$X42*100000,'実数'!E42/'率'!$X42*100000,"-")</f>
        <v>20.641965115078957</v>
      </c>
      <c r="F42" s="210" t="str">
        <f>IF('実数'!F42/'率'!$X42*100000,'実数'!F42/'率'!$X42*100000,"-")</f>
        <v>-</v>
      </c>
      <c r="G42" s="210">
        <f>IF('実数'!G42/'率'!$X42*100000,'実数'!G42/'率'!$X42*100000,"-")</f>
        <v>196.0986685932501</v>
      </c>
      <c r="H42" s="210">
        <f>IF('実数'!H42/'率'!$X42*100000,'実数'!H42/'率'!$X42*100000,"-")</f>
        <v>196.0986685932501</v>
      </c>
      <c r="I42" s="211">
        <f>IF('実数'!I42/'率'!$X42*100000,'実数'!I42/'率'!$X42*100000,"-")</f>
        <v>10.320982557539478</v>
      </c>
      <c r="J42" s="212">
        <f>IF('実数'!J42/'率'!$X42*100000,'実数'!J42/'率'!$X42*100000,"-")</f>
        <v>61.92589534523686</v>
      </c>
      <c r="K42" s="147"/>
      <c r="L42" s="148"/>
      <c r="M42" s="213">
        <f>IF('実数'!M42/'率'!$X42*100000,'実数'!M42/'率'!$X42*100000,"-")</f>
        <v>10.320982557539478</v>
      </c>
      <c r="N42" s="214" t="str">
        <f>IF('実数'!N42/'率'!$X42*100000,'実数'!N42/'率'!$X42*100000,"-")</f>
        <v>-</v>
      </c>
      <c r="O42" s="214" t="str">
        <f>IF('実数'!O42/'率'!$X42*100000,'実数'!O42/'率'!$X42*100000,"-")</f>
        <v>-</v>
      </c>
      <c r="P42" s="214" t="str">
        <f>IF('実数'!P42/'率'!$X42*100000,'実数'!P42/'率'!$X42*100000,"-")</f>
        <v>-</v>
      </c>
      <c r="Q42" s="214">
        <f>IF('実数'!Q42/'率'!$X42*100000,'実数'!Q42/'率'!$X42*100000,"-")</f>
        <v>61.92589534523686</v>
      </c>
      <c r="R42" s="214">
        <f>IF('実数'!R42/'率'!$X42*100000,'実数'!R42/'率'!$X42*100000,"-")</f>
        <v>51.60491278769739</v>
      </c>
      <c r="S42" s="214">
        <f>IF('実数'!S42/'率'!$X42*100000,'実数'!S42/'率'!$X42*100000,"-")</f>
        <v>61.92589534523686</v>
      </c>
      <c r="T42" s="107">
        <f>IF('実数'!T42/'率'!$X42*100000,'実数'!T42/'率'!$X42*100000,"-")</f>
        <v>134.17277324801321</v>
      </c>
      <c r="U42" s="31"/>
      <c r="V42" s="35" t="s">
        <v>49</v>
      </c>
      <c r="W42" s="149"/>
      <c r="X42" s="190">
        <v>9689</v>
      </c>
      <c r="Y42" s="151"/>
      <c r="Z42" s="151"/>
    </row>
    <row r="43" spans="1:26" s="155" customFormat="1" ht="18" customHeight="1">
      <c r="A43" s="62" t="s">
        <v>50</v>
      </c>
      <c r="B43" s="92">
        <f>IF('実数'!B43/'率'!$X43*100000,'実数'!B43/'率'!$X43*100000,"-")</f>
        <v>1011.8438991138379</v>
      </c>
      <c r="C43" s="93">
        <f>IF('実数'!C43/'率'!$X43*100000,'実数'!C43/'率'!$X43*100000,"-")</f>
        <v>1.4201317882299478</v>
      </c>
      <c r="D43" s="94">
        <f>IF('実数'!D43/'率'!$X43*100000,'実数'!D43/'率'!$X43*100000,"-")</f>
        <v>294.67734605771415</v>
      </c>
      <c r="E43" s="94">
        <f>IF('実数'!E43/'率'!$X43*100000,'実数'!E43/'率'!$X43*100000,"-")</f>
        <v>13.491251988184503</v>
      </c>
      <c r="F43" s="94">
        <f>IF('実数'!F43/'率'!$X43*100000,'実数'!F43/'率'!$X43*100000,"-")</f>
        <v>7.100658941149739</v>
      </c>
      <c r="G43" s="94">
        <f>IF('実数'!G43/'率'!$X43*100000,'実数'!G43/'率'!$X43*100000,"-")</f>
        <v>166.86548511701886</v>
      </c>
      <c r="H43" s="94">
        <f>IF('実数'!H43/'率'!$X43*100000,'実数'!H43/'率'!$X43*100000,"-")</f>
        <v>111.48034537605089</v>
      </c>
      <c r="I43" s="95">
        <f>IF('実数'!I43/'率'!$X43*100000,'実数'!I43/'率'!$X43*100000,"-")</f>
        <v>12.071120199954555</v>
      </c>
      <c r="J43" s="96">
        <f>IF('実数'!J43/'率'!$X43*100000,'実数'!J43/'率'!$X43*100000,"-")</f>
        <v>84.49784139968189</v>
      </c>
      <c r="K43" s="10"/>
      <c r="L43" s="11"/>
      <c r="M43" s="101">
        <f>IF('実数'!M43/'率'!$X43*100000,'実数'!M43/'率'!$X43*100000,"-")</f>
        <v>14.911383776414452</v>
      </c>
      <c r="N43" s="102">
        <f>IF('実数'!N43/'率'!$X43*100000,'実数'!N43/'率'!$X43*100000,"-")</f>
        <v>4.260395364689844</v>
      </c>
      <c r="O43" s="102">
        <f>IF('実数'!O43/'率'!$X43*100000,'実数'!O43/'率'!$X43*100000,"-")</f>
        <v>17.041581458759374</v>
      </c>
      <c r="P43" s="102">
        <f>IF('実数'!P43/'率'!$X43*100000,'実数'!P43/'率'!$X43*100000,"-")</f>
        <v>26.982503976369006</v>
      </c>
      <c r="Q43" s="102">
        <f>IF('実数'!Q43/'率'!$X43*100000,'実数'!Q43/'率'!$X43*100000,"-")</f>
        <v>29.822767552828903</v>
      </c>
      <c r="R43" s="102">
        <f>IF('実数'!R43/'率'!$X43*100000,'実数'!R43/'率'!$X43*100000,"-")</f>
        <v>48.9945466939332</v>
      </c>
      <c r="S43" s="102">
        <f>IF('実数'!S43/'率'!$X43*100000,'実数'!S43/'率'!$X43*100000,"-")</f>
        <v>31.242899341058852</v>
      </c>
      <c r="T43" s="103">
        <f>IF('実数'!T43/'率'!$X43*100000,'実数'!T43/'率'!$X43*100000,"-")</f>
        <v>146.9836400817996</v>
      </c>
      <c r="U43" s="45"/>
      <c r="V43" s="46" t="s">
        <v>50</v>
      </c>
      <c r="W43" s="152"/>
      <c r="X43" s="191">
        <f>SUM(X44:X53)</f>
        <v>140832</v>
      </c>
      <c r="Y43" s="154"/>
      <c r="Z43" s="154"/>
    </row>
    <row r="44" spans="1:26" s="146" customFormat="1" ht="18" customHeight="1">
      <c r="A44" s="64" t="s">
        <v>51</v>
      </c>
      <c r="B44" s="192">
        <f>IF('実数'!B44/'率'!$X44*100000,'実数'!B44/'率'!$X44*100000,"-")</f>
        <v>886.9814020028613</v>
      </c>
      <c r="C44" s="193">
        <f>IF('実数'!C44/'率'!$X44*100000,'実数'!C44/'率'!$X44*100000,"-")</f>
        <v>1.4306151645207439</v>
      </c>
      <c r="D44" s="194">
        <f>IF('実数'!D44/'率'!$X44*100000,'実数'!D44/'率'!$X44*100000,"-")</f>
        <v>273.2474964234621</v>
      </c>
      <c r="E44" s="194">
        <f>IF('実数'!E44/'率'!$X44*100000,'実数'!E44/'率'!$X44*100000,"-")</f>
        <v>12.875536480686696</v>
      </c>
      <c r="F44" s="194">
        <f>IF('実数'!F44/'率'!$X44*100000,'実数'!F44/'率'!$X44*100000,"-")</f>
        <v>4.291845493562232</v>
      </c>
      <c r="G44" s="194">
        <f>IF('実数'!G44/'率'!$X44*100000,'実数'!G44/'率'!$X44*100000,"-")</f>
        <v>133.04721030042919</v>
      </c>
      <c r="H44" s="194">
        <f>IF('実数'!H44/'率'!$X44*100000,'実数'!H44/'率'!$X44*100000,"-")</f>
        <v>94.4206008583691</v>
      </c>
      <c r="I44" s="195">
        <f>IF('実数'!I44/'率'!$X44*100000,'実数'!I44/'率'!$X44*100000,"-")</f>
        <v>10.014306151645206</v>
      </c>
      <c r="J44" s="196">
        <f>IF('実数'!J44/'率'!$X44*100000,'実数'!J44/'率'!$X44*100000,"-")</f>
        <v>74.39198855507868</v>
      </c>
      <c r="K44" s="147"/>
      <c r="L44" s="148"/>
      <c r="M44" s="197">
        <f>IF('実数'!M44/'率'!$X44*100000,'実数'!M44/'率'!$X44*100000,"-")</f>
        <v>17.16738197424893</v>
      </c>
      <c r="N44" s="198">
        <f>IF('実数'!N44/'率'!$X44*100000,'実数'!N44/'率'!$X44*100000,"-")</f>
        <v>1.4306151645207439</v>
      </c>
      <c r="O44" s="198">
        <f>IF('実数'!O44/'率'!$X44*100000,'実数'!O44/'率'!$X44*100000,"-")</f>
        <v>24.320457796852647</v>
      </c>
      <c r="P44" s="198">
        <f>IF('実数'!P44/'率'!$X44*100000,'実数'!P44/'率'!$X44*100000,"-")</f>
        <v>22.889842632331902</v>
      </c>
      <c r="Q44" s="198">
        <f>IF('実数'!Q44/'率'!$X44*100000,'実数'!Q44/'率'!$X44*100000,"-")</f>
        <v>17.16738197424893</v>
      </c>
      <c r="R44" s="198">
        <f>IF('実数'!R44/'率'!$X44*100000,'実数'!R44/'率'!$X44*100000,"-")</f>
        <v>41.48783977110158</v>
      </c>
      <c r="S44" s="198">
        <f>IF('実数'!S44/'率'!$X44*100000,'実数'!S44/'率'!$X44*100000,"-")</f>
        <v>24.320457796852647</v>
      </c>
      <c r="T44" s="105">
        <f>IF('実数'!T44/'率'!$X44*100000,'実数'!T44/'率'!$X44*100000,"-")</f>
        <v>134.47782546494992</v>
      </c>
      <c r="U44" s="41"/>
      <c r="V44" s="42" t="s">
        <v>51</v>
      </c>
      <c r="W44" s="149"/>
      <c r="X44" s="199">
        <v>69900</v>
      </c>
      <c r="Y44" s="151"/>
      <c r="Z44" s="151"/>
    </row>
    <row r="45" spans="1:26" s="146" customFormat="1" ht="18" customHeight="1">
      <c r="A45" s="65" t="s">
        <v>52</v>
      </c>
      <c r="B45" s="200">
        <f>IF('実数'!B45/'率'!$X45*100000,'実数'!B45/'率'!$X45*100000,"-")</f>
        <v>1574.8031496062993</v>
      </c>
      <c r="C45" s="201" t="str">
        <f>IF('実数'!C45/'率'!$X45*100000,'実数'!C45/'率'!$X45*100000,"-")</f>
        <v>-</v>
      </c>
      <c r="D45" s="202">
        <f>IF('実数'!D45/'率'!$X45*100000,'実数'!D45/'率'!$X45*100000,"-")</f>
        <v>427.44656917885266</v>
      </c>
      <c r="E45" s="202" t="str">
        <f>IF('実数'!E45/'率'!$X45*100000,'実数'!E45/'率'!$X45*100000,"-")</f>
        <v>-</v>
      </c>
      <c r="F45" s="202" t="str">
        <f>IF('実数'!F45/'率'!$X45*100000,'実数'!F45/'率'!$X45*100000,"-")</f>
        <v>-</v>
      </c>
      <c r="G45" s="202">
        <f>IF('実数'!G45/'率'!$X45*100000,'実数'!G45/'率'!$X45*100000,"-")</f>
        <v>292.4634420697413</v>
      </c>
      <c r="H45" s="202">
        <f>IF('実数'!H45/'率'!$X45*100000,'実数'!H45/'率'!$X45*100000,"-")</f>
        <v>179.9775028121485</v>
      </c>
      <c r="I45" s="203" t="str">
        <f>IF('実数'!I45/'率'!$X45*100000,'実数'!I45/'率'!$X45*100000,"-")</f>
        <v>-</v>
      </c>
      <c r="J45" s="204">
        <f>IF('実数'!J45/'率'!$X45*100000,'実数'!J45/'率'!$X45*100000,"-")</f>
        <v>179.9775028121485</v>
      </c>
      <c r="K45" s="147"/>
      <c r="L45" s="148"/>
      <c r="M45" s="205">
        <f>IF('実数'!M45/'率'!$X45*100000,'実数'!M45/'率'!$X45*100000,"-")</f>
        <v>22.49718785151856</v>
      </c>
      <c r="N45" s="206" t="str">
        <f>IF('実数'!N45/'率'!$X45*100000,'実数'!N45/'率'!$X45*100000,"-")</f>
        <v>-</v>
      </c>
      <c r="O45" s="206">
        <f>IF('実数'!O45/'率'!$X45*100000,'実数'!O45/'率'!$X45*100000,"-")</f>
        <v>22.49718785151856</v>
      </c>
      <c r="P45" s="206">
        <f>IF('実数'!P45/'率'!$X45*100000,'実数'!P45/'率'!$X45*100000,"-")</f>
        <v>22.49718785151856</v>
      </c>
      <c r="Q45" s="206">
        <f>IF('実数'!Q45/'率'!$X45*100000,'実数'!Q45/'率'!$X45*100000,"-")</f>
        <v>67.49156355455568</v>
      </c>
      <c r="R45" s="206">
        <f>IF('実数'!R45/'率'!$X45*100000,'実数'!R45/'率'!$X45*100000,"-")</f>
        <v>67.49156355455568</v>
      </c>
      <c r="S45" s="206">
        <f>IF('実数'!S45/'率'!$X45*100000,'実数'!S45/'率'!$X45*100000,"-")</f>
        <v>44.99437570303712</v>
      </c>
      <c r="T45" s="106">
        <f>IF('実数'!T45/'率'!$X45*100000,'実数'!T45/'率'!$X45*100000,"-")</f>
        <v>247.46906636670417</v>
      </c>
      <c r="U45" s="28"/>
      <c r="V45" s="29" t="s">
        <v>52</v>
      </c>
      <c r="W45" s="149"/>
      <c r="X45" s="207">
        <v>4445</v>
      </c>
      <c r="Y45" s="151"/>
      <c r="Z45" s="151"/>
    </row>
    <row r="46" spans="1:26" s="146" customFormat="1" ht="18" customHeight="1">
      <c r="A46" s="65" t="s">
        <v>53</v>
      </c>
      <c r="B46" s="200">
        <f>IF('実数'!B46/'率'!$X46*100000,'実数'!B46/'率'!$X46*100000,"-")</f>
        <v>990.5516610789392</v>
      </c>
      <c r="C46" s="201" t="str">
        <f>IF('実数'!C46/'率'!$X46*100000,'実数'!C46/'率'!$X46*100000,"-")</f>
        <v>-</v>
      </c>
      <c r="D46" s="202">
        <f>IF('実数'!D46/'率'!$X46*100000,'実数'!D46/'率'!$X46*100000,"-")</f>
        <v>182.8710758914965</v>
      </c>
      <c r="E46" s="202">
        <f>IF('実数'!E46/'率'!$X46*100000,'実数'!E46/'率'!$X46*100000,"-")</f>
        <v>15.239256324291373</v>
      </c>
      <c r="F46" s="202" t="str">
        <f>IF('実数'!F46/'率'!$X46*100000,'実数'!F46/'率'!$X46*100000,"-")</f>
        <v>-</v>
      </c>
      <c r="G46" s="202">
        <f>IF('実数'!G46/'率'!$X46*100000,'実数'!G46/'率'!$X46*100000,"-")</f>
        <v>152.39256324291375</v>
      </c>
      <c r="H46" s="202">
        <f>IF('実数'!H46/'率'!$X46*100000,'実数'!H46/'率'!$X46*100000,"-")</f>
        <v>106.67479427003963</v>
      </c>
      <c r="I46" s="203" t="str">
        <f>IF('実数'!I46/'率'!$X46*100000,'実数'!I46/'率'!$X46*100000,"-")</f>
        <v>-</v>
      </c>
      <c r="J46" s="204">
        <f>IF('実数'!J46/'率'!$X46*100000,'実数'!J46/'率'!$X46*100000,"-")</f>
        <v>182.8710758914965</v>
      </c>
      <c r="K46" s="147"/>
      <c r="L46" s="148"/>
      <c r="M46" s="205">
        <f>IF('実数'!M46/'率'!$X46*100000,'実数'!M46/'率'!$X46*100000,"-")</f>
        <v>15.239256324291373</v>
      </c>
      <c r="N46" s="206" t="str">
        <f>IF('実数'!N46/'率'!$X46*100000,'実数'!N46/'率'!$X46*100000,"-")</f>
        <v>-</v>
      </c>
      <c r="O46" s="206">
        <f>IF('実数'!O46/'率'!$X46*100000,'実数'!O46/'率'!$X46*100000,"-")</f>
        <v>15.239256324291373</v>
      </c>
      <c r="P46" s="206" t="str">
        <f>IF('実数'!P46/'率'!$X46*100000,'実数'!P46/'率'!$X46*100000,"-")</f>
        <v>-</v>
      </c>
      <c r="Q46" s="206">
        <f>IF('実数'!Q46/'率'!$X46*100000,'実数'!Q46/'率'!$X46*100000,"-")</f>
        <v>106.67479427003963</v>
      </c>
      <c r="R46" s="206">
        <f>IF('実数'!R46/'率'!$X46*100000,'実数'!R46/'率'!$X46*100000,"-")</f>
        <v>91.43553794574825</v>
      </c>
      <c r="S46" s="206">
        <f>IF('実数'!S46/'率'!$X46*100000,'実数'!S46/'率'!$X46*100000,"-")</f>
        <v>15.239256324291373</v>
      </c>
      <c r="T46" s="106">
        <f>IF('実数'!T46/'率'!$X46*100000,'実数'!T46/'率'!$X46*100000,"-")</f>
        <v>106.67479427003963</v>
      </c>
      <c r="U46" s="28"/>
      <c r="V46" s="29" t="s">
        <v>53</v>
      </c>
      <c r="W46" s="149"/>
      <c r="X46" s="207">
        <v>6562</v>
      </c>
      <c r="Y46" s="151"/>
      <c r="Z46" s="151"/>
    </row>
    <row r="47" spans="1:26" s="146" customFormat="1" ht="18" customHeight="1">
      <c r="A47" s="65" t="s">
        <v>54</v>
      </c>
      <c r="B47" s="200">
        <f>IF('実数'!B47/'率'!$X47*100000,'実数'!B47/'率'!$X47*100000,"-")</f>
        <v>861.9628124615195</v>
      </c>
      <c r="C47" s="201" t="str">
        <f>IF('実数'!C47/'率'!$X47*100000,'実数'!C47/'率'!$X47*100000,"-")</f>
        <v>-</v>
      </c>
      <c r="D47" s="202">
        <f>IF('実数'!D47/'率'!$X47*100000,'実数'!D47/'率'!$X47*100000,"-")</f>
        <v>221.6475803472479</v>
      </c>
      <c r="E47" s="202">
        <f>IF('実数'!E47/'率'!$X47*100000,'実数'!E47/'率'!$X47*100000,"-")</f>
        <v>24.627508927471983</v>
      </c>
      <c r="F47" s="202" t="str">
        <f>IF('実数'!F47/'率'!$X47*100000,'実数'!F47/'率'!$X47*100000,"-")</f>
        <v>-</v>
      </c>
      <c r="G47" s="202">
        <f>IF('実数'!G47/'率'!$X47*100000,'実数'!G47/'率'!$X47*100000,"-")</f>
        <v>160.0788080285679</v>
      </c>
      <c r="H47" s="202">
        <f>IF('実数'!H47/'率'!$X47*100000,'実数'!H47/'率'!$X47*100000,"-")</f>
        <v>135.4512991010959</v>
      </c>
      <c r="I47" s="203" t="str">
        <f>IF('実数'!I47/'率'!$X47*100000,'実数'!I47/'率'!$X47*100000,"-")</f>
        <v>-</v>
      </c>
      <c r="J47" s="204">
        <f>IF('実数'!J47/'率'!$X47*100000,'実数'!J47/'率'!$X47*100000,"-")</f>
        <v>73.88252678241595</v>
      </c>
      <c r="K47" s="147"/>
      <c r="L47" s="148"/>
      <c r="M47" s="205">
        <f>IF('実数'!M47/'率'!$X47*100000,'実数'!M47/'率'!$X47*100000,"-")</f>
        <v>12.313754463735991</v>
      </c>
      <c r="N47" s="206" t="str">
        <f>IF('実数'!N47/'率'!$X47*100000,'実数'!N47/'率'!$X47*100000,"-")</f>
        <v>-</v>
      </c>
      <c r="O47" s="206" t="str">
        <f>IF('実数'!O47/'率'!$X47*100000,'実数'!O47/'率'!$X47*100000,"-")</f>
        <v>-</v>
      </c>
      <c r="P47" s="206" t="str">
        <f>IF('実数'!P47/'率'!$X47*100000,'実数'!P47/'率'!$X47*100000,"-")</f>
        <v>-</v>
      </c>
      <c r="Q47" s="206">
        <f>IF('実数'!Q47/'率'!$X47*100000,'実数'!Q47/'率'!$X47*100000,"-")</f>
        <v>36.941263391207976</v>
      </c>
      <c r="R47" s="206">
        <f>IF('実数'!R47/'率'!$X47*100000,'実数'!R47/'率'!$X47*100000,"-")</f>
        <v>86.19628124615194</v>
      </c>
      <c r="S47" s="206">
        <f>IF('実数'!S47/'率'!$X47*100000,'実数'!S47/'率'!$X47*100000,"-")</f>
        <v>24.627508927471983</v>
      </c>
      <c r="T47" s="106">
        <f>IF('実数'!T47/'率'!$X47*100000,'実数'!T47/'率'!$X47*100000,"-")</f>
        <v>86.19628124615194</v>
      </c>
      <c r="U47" s="28"/>
      <c r="V47" s="29" t="s">
        <v>54</v>
      </c>
      <c r="W47" s="149"/>
      <c r="X47" s="207">
        <v>8121</v>
      </c>
      <c r="Y47" s="151"/>
      <c r="Z47" s="151"/>
    </row>
    <row r="48" spans="1:26" s="146" customFormat="1" ht="18" customHeight="1">
      <c r="A48" s="65" t="s">
        <v>55</v>
      </c>
      <c r="B48" s="200">
        <f>IF('実数'!B48/'率'!$X48*100000,'実数'!B48/'率'!$X48*100000,"-")</f>
        <v>1070.2510778594979</v>
      </c>
      <c r="C48" s="201" t="str">
        <f>IF('実数'!C48/'率'!$X48*100000,'実数'!C48/'率'!$X48*100000,"-")</f>
        <v>-</v>
      </c>
      <c r="D48" s="202">
        <f>IF('実数'!D48/'率'!$X48*100000,'実数'!D48/'率'!$X48*100000,"-")</f>
        <v>309.4090793811818</v>
      </c>
      <c r="E48" s="202">
        <f>IF('実数'!E48/'率'!$X48*100000,'実数'!E48/'率'!$X48*100000,"-")</f>
        <v>30.43367993913264</v>
      </c>
      <c r="F48" s="202">
        <f>IF('実数'!F48/'率'!$X48*100000,'実数'!F48/'率'!$X48*100000,"-")</f>
        <v>5.07227998985544</v>
      </c>
      <c r="G48" s="202">
        <f>IF('実数'!G48/'率'!$X48*100000,'実数'!G48/'率'!$X48*100000,"-")</f>
        <v>228.25259954349482</v>
      </c>
      <c r="H48" s="202">
        <f>IF('実数'!H48/'率'!$X48*100000,'実数'!H48/'率'!$X48*100000,"-")</f>
        <v>96.37331980725335</v>
      </c>
      <c r="I48" s="203">
        <f>IF('実数'!I48/'率'!$X48*100000,'実数'!I48/'率'!$X48*100000,"-")</f>
        <v>30.43367993913264</v>
      </c>
      <c r="J48" s="204">
        <f>IF('実数'!J48/'率'!$X48*100000,'実数'!J48/'率'!$X48*100000,"-")</f>
        <v>71.01191985797617</v>
      </c>
      <c r="K48" s="147"/>
      <c r="L48" s="148"/>
      <c r="M48" s="205">
        <f>IF('実数'!M48/'率'!$X48*100000,'実数'!M48/'率'!$X48*100000,"-")</f>
        <v>5.07227998985544</v>
      </c>
      <c r="N48" s="206" t="str">
        <f>IF('実数'!N48/'率'!$X48*100000,'実数'!N48/'率'!$X48*100000,"-")</f>
        <v>-</v>
      </c>
      <c r="O48" s="206">
        <f>IF('実数'!O48/'率'!$X48*100000,'実数'!O48/'率'!$X48*100000,"-")</f>
        <v>10.14455997971088</v>
      </c>
      <c r="P48" s="206">
        <f>IF('実数'!P48/'率'!$X48*100000,'実数'!P48/'率'!$X48*100000,"-")</f>
        <v>35.505959928988084</v>
      </c>
      <c r="Q48" s="206">
        <f>IF('実数'!Q48/'率'!$X48*100000,'実数'!Q48/'率'!$X48*100000,"-")</f>
        <v>50.7227998985544</v>
      </c>
      <c r="R48" s="206">
        <f>IF('実数'!R48/'率'!$X48*100000,'実数'!R48/'率'!$X48*100000,"-")</f>
        <v>55.79507988840984</v>
      </c>
      <c r="S48" s="206">
        <f>IF('実数'!S48/'率'!$X48*100000,'実数'!S48/'率'!$X48*100000,"-")</f>
        <v>15.21683996956632</v>
      </c>
      <c r="T48" s="106">
        <f>IF('実数'!T48/'率'!$X48*100000,'実数'!T48/'率'!$X48*100000,"-")</f>
        <v>126.806999746386</v>
      </c>
      <c r="U48" s="28"/>
      <c r="V48" s="29" t="s">
        <v>55</v>
      </c>
      <c r="W48" s="149"/>
      <c r="X48" s="207">
        <v>19715</v>
      </c>
      <c r="Y48" s="151"/>
      <c r="Z48" s="151"/>
    </row>
    <row r="49" spans="1:26" s="146" customFormat="1" ht="18" customHeight="1">
      <c r="A49" s="65" t="s">
        <v>56</v>
      </c>
      <c r="B49" s="200">
        <f>IF('実数'!B49/'率'!$X49*100000,'実数'!B49/'率'!$X49*100000,"-")</f>
        <v>1435.2746342809828</v>
      </c>
      <c r="C49" s="201" t="str">
        <f>IF('実数'!C49/'率'!$X49*100000,'実数'!C49/'率'!$X49*100000,"-")</f>
        <v>-</v>
      </c>
      <c r="D49" s="202">
        <f>IF('実数'!D49/'率'!$X49*100000,'実数'!D49/'率'!$X49*100000,"-")</f>
        <v>358.8186585702457</v>
      </c>
      <c r="E49" s="202" t="str">
        <f>IF('実数'!E49/'率'!$X49*100000,'実数'!E49/'率'!$X49*100000,"-")</f>
        <v>-</v>
      </c>
      <c r="F49" s="202" t="str">
        <f>IF('実数'!F49/'率'!$X49*100000,'実数'!F49/'率'!$X49*100000,"-")</f>
        <v>-</v>
      </c>
      <c r="G49" s="202">
        <f>IF('実数'!G49/'率'!$X49*100000,'実数'!G49/'率'!$X49*100000,"-")</f>
        <v>193.21004692243997</v>
      </c>
      <c r="H49" s="202">
        <f>IF('実数'!H49/'率'!$X49*100000,'実数'!H49/'率'!$X49*100000,"-")</f>
        <v>248.41291747170854</v>
      </c>
      <c r="I49" s="203">
        <f>IF('実数'!I49/'率'!$X49*100000,'実数'!I49/'率'!$X49*100000,"-")</f>
        <v>27.60143527463428</v>
      </c>
      <c r="J49" s="204">
        <f>IF('実数'!J49/'率'!$X49*100000,'実数'!J49/'率'!$X49*100000,"-")</f>
        <v>110.40574109853712</v>
      </c>
      <c r="K49" s="147"/>
      <c r="L49" s="148"/>
      <c r="M49" s="205">
        <f>IF('実数'!M49/'率'!$X49*100000,'実数'!M49/'率'!$X49*100000,"-")</f>
        <v>27.60143527463428</v>
      </c>
      <c r="N49" s="206">
        <f>IF('実数'!N49/'率'!$X49*100000,'実数'!N49/'率'!$X49*100000,"-")</f>
        <v>55.20287054926856</v>
      </c>
      <c r="O49" s="206" t="str">
        <f>IF('実数'!O49/'率'!$X49*100000,'実数'!O49/'率'!$X49*100000,"-")</f>
        <v>-</v>
      </c>
      <c r="P49" s="206">
        <f>IF('実数'!P49/'率'!$X49*100000,'実数'!P49/'率'!$X49*100000,"-")</f>
        <v>27.60143527463428</v>
      </c>
      <c r="Q49" s="206">
        <f>IF('実数'!Q49/'率'!$X49*100000,'実数'!Q49/'率'!$X49*100000,"-")</f>
        <v>27.60143527463428</v>
      </c>
      <c r="R49" s="206">
        <f>IF('実数'!R49/'率'!$X49*100000,'実数'!R49/'率'!$X49*100000,"-")</f>
        <v>27.60143527463428</v>
      </c>
      <c r="S49" s="206">
        <f>IF('実数'!S49/'率'!$X49*100000,'実数'!S49/'率'!$X49*100000,"-")</f>
        <v>165.60861164780567</v>
      </c>
      <c r="T49" s="106">
        <f>IF('実数'!T49/'率'!$X49*100000,'実数'!T49/'率'!$X49*100000,"-")</f>
        <v>165.60861164780567</v>
      </c>
      <c r="U49" s="28"/>
      <c r="V49" s="29" t="s">
        <v>56</v>
      </c>
      <c r="W49" s="149"/>
      <c r="X49" s="207">
        <v>3623</v>
      </c>
      <c r="Y49" s="151"/>
      <c r="Z49" s="151"/>
    </row>
    <row r="50" spans="1:26" s="146" customFormat="1" ht="18" customHeight="1">
      <c r="A50" s="65" t="s">
        <v>57</v>
      </c>
      <c r="B50" s="200">
        <f>IF('実数'!B50/'率'!$X50*100000,'実数'!B50/'率'!$X50*100000,"-")</f>
        <v>1464.754348489472</v>
      </c>
      <c r="C50" s="201" t="str">
        <f>IF('実数'!C50/'率'!$X50*100000,'実数'!C50/'率'!$X50*100000,"-")</f>
        <v>-</v>
      </c>
      <c r="D50" s="202">
        <f>IF('実数'!D50/'率'!$X50*100000,'実数'!D50/'率'!$X50*100000,"-")</f>
        <v>549.282880683552</v>
      </c>
      <c r="E50" s="202">
        <f>IF('実数'!E50/'率'!$X50*100000,'実数'!E50/'率'!$X50*100000,"-")</f>
        <v>30.51571559353067</v>
      </c>
      <c r="F50" s="202" t="str">
        <f>IF('実数'!F50/'率'!$X50*100000,'実数'!F50/'率'!$X50*100000,"-")</f>
        <v>-</v>
      </c>
      <c r="G50" s="202">
        <f>IF('実数'!G50/'率'!$X50*100000,'実数'!G50/'率'!$X50*100000,"-")</f>
        <v>213.61000915471467</v>
      </c>
      <c r="H50" s="202">
        <f>IF('実数'!H50/'率'!$X50*100000,'実数'!H50/'率'!$X50*100000,"-")</f>
        <v>91.547146780592</v>
      </c>
      <c r="I50" s="203" t="str">
        <f>IF('実数'!I50/'率'!$X50*100000,'実数'!I50/'率'!$X50*100000,"-")</f>
        <v>-</v>
      </c>
      <c r="J50" s="204">
        <f>IF('実数'!J50/'率'!$X50*100000,'実数'!J50/'率'!$X50*100000,"-")</f>
        <v>274.641440341776</v>
      </c>
      <c r="K50" s="147"/>
      <c r="L50" s="148"/>
      <c r="M50" s="205" t="str">
        <f>IF('実数'!M50/'率'!$X50*100000,'実数'!M50/'率'!$X50*100000,"-")</f>
        <v>-</v>
      </c>
      <c r="N50" s="206" t="str">
        <f>IF('実数'!N50/'率'!$X50*100000,'実数'!N50/'率'!$X50*100000,"-")</f>
        <v>-</v>
      </c>
      <c r="O50" s="206">
        <f>IF('実数'!O50/'率'!$X50*100000,'実数'!O50/'率'!$X50*100000,"-")</f>
        <v>61.03143118706134</v>
      </c>
      <c r="P50" s="206" t="str">
        <f>IF('実数'!P50/'率'!$X50*100000,'実数'!P50/'率'!$X50*100000,"-")</f>
        <v>-</v>
      </c>
      <c r="Q50" s="206">
        <f>IF('実数'!Q50/'率'!$X50*100000,'実数'!Q50/'率'!$X50*100000,"-")</f>
        <v>30.51571559353067</v>
      </c>
      <c r="R50" s="206" t="str">
        <f>IF('実数'!R50/'率'!$X50*100000,'実数'!R50/'率'!$X50*100000,"-")</f>
        <v>-</v>
      </c>
      <c r="S50" s="206">
        <f>IF('実数'!S50/'率'!$X50*100000,'実数'!S50/'率'!$X50*100000,"-")</f>
        <v>91.547146780592</v>
      </c>
      <c r="T50" s="106">
        <f>IF('実数'!T50/'率'!$X50*100000,'実数'!T50/'率'!$X50*100000,"-")</f>
        <v>122.06286237412267</v>
      </c>
      <c r="U50" s="28"/>
      <c r="V50" s="29" t="s">
        <v>57</v>
      </c>
      <c r="W50" s="149"/>
      <c r="X50" s="207">
        <v>3277</v>
      </c>
      <c r="Y50" s="151"/>
      <c r="Z50" s="151"/>
    </row>
    <row r="51" spans="1:26" s="146" customFormat="1" ht="18" customHeight="1">
      <c r="A51" s="65" t="s">
        <v>58</v>
      </c>
      <c r="B51" s="200">
        <f>IF('実数'!B51/'率'!$X51*100000,'実数'!B51/'率'!$X51*100000,"-")</f>
        <v>810.7923962662669</v>
      </c>
      <c r="C51" s="201">
        <f>IF('実数'!C51/'率'!$X51*100000,'実数'!C51/'率'!$X51*100000,"-")</f>
        <v>6.813381481229134</v>
      </c>
      <c r="D51" s="202">
        <f>IF('実数'!D51/'率'!$X51*100000,'実数'!D51/'率'!$X51*100000,"-")</f>
        <v>258.9084962867071</v>
      </c>
      <c r="E51" s="202" t="str">
        <f>IF('実数'!E51/'率'!$X51*100000,'実数'!E51/'率'!$X51*100000,"-")</f>
        <v>-</v>
      </c>
      <c r="F51" s="202">
        <f>IF('実数'!F51/'率'!$X51*100000,'実数'!F51/'率'!$X51*100000,"-")</f>
        <v>34.066907406145674</v>
      </c>
      <c r="G51" s="202">
        <f>IF('実数'!G51/'率'!$X51*100000,'実数'!G51/'率'!$X51*100000,"-")</f>
        <v>95.38734073720788</v>
      </c>
      <c r="H51" s="202">
        <f>IF('実数'!H51/'率'!$X51*100000,'実数'!H51/'率'!$X51*100000,"-")</f>
        <v>136.2676296245827</v>
      </c>
      <c r="I51" s="203">
        <f>IF('実数'!I51/'率'!$X51*100000,'実数'!I51/'率'!$X51*100000,"-")</f>
        <v>6.813381481229134</v>
      </c>
      <c r="J51" s="204">
        <f>IF('実数'!J51/'率'!$X51*100000,'実数'!J51/'率'!$X51*100000,"-")</f>
        <v>40.8802888873748</v>
      </c>
      <c r="K51" s="147"/>
      <c r="L51" s="148"/>
      <c r="M51" s="205">
        <f>IF('実数'!M51/'率'!$X51*100000,'実数'!M51/'率'!$X51*100000,"-")</f>
        <v>6.813381481229134</v>
      </c>
      <c r="N51" s="206">
        <f>IF('実数'!N51/'率'!$X51*100000,'実数'!N51/'率'!$X51*100000,"-")</f>
        <v>13.626762962458267</v>
      </c>
      <c r="O51" s="206" t="str">
        <f>IF('実数'!O51/'率'!$X51*100000,'実数'!O51/'率'!$X51*100000,"-")</f>
        <v>-</v>
      </c>
      <c r="P51" s="206" t="str">
        <f>IF('実数'!P51/'率'!$X51*100000,'実数'!P51/'率'!$X51*100000,"-")</f>
        <v>-</v>
      </c>
      <c r="Q51" s="206">
        <f>IF('実数'!Q51/'率'!$X51*100000,'実数'!Q51/'率'!$X51*100000,"-")</f>
        <v>6.813381481229134</v>
      </c>
      <c r="R51" s="206">
        <f>IF('実数'!R51/'率'!$X51*100000,'実数'!R51/'率'!$X51*100000,"-")</f>
        <v>27.253525924916534</v>
      </c>
      <c r="S51" s="206">
        <f>IF('実数'!S51/'率'!$X51*100000,'実数'!S51/'率'!$X51*100000,"-")</f>
        <v>27.253525924916534</v>
      </c>
      <c r="T51" s="106">
        <f>IF('実数'!T51/'率'!$X51*100000,'実数'!T51/'率'!$X51*100000,"-")</f>
        <v>149.89439258704093</v>
      </c>
      <c r="U51" s="28"/>
      <c r="V51" s="29" t="s">
        <v>80</v>
      </c>
      <c r="W51" s="149"/>
      <c r="X51" s="207">
        <v>14677</v>
      </c>
      <c r="Y51" s="151"/>
      <c r="Z51" s="151"/>
    </row>
    <row r="52" spans="1:26" s="146" customFormat="1" ht="18" customHeight="1">
      <c r="A52" s="65" t="s">
        <v>59</v>
      </c>
      <c r="B52" s="200">
        <f>IF('実数'!B52/'率'!$X52*100000,'実数'!B52/'率'!$X52*100000,"-")</f>
        <v>1406.050276949297</v>
      </c>
      <c r="C52" s="201" t="str">
        <f>IF('実数'!C52/'率'!$X52*100000,'実数'!C52/'率'!$X52*100000,"-")</f>
        <v>-</v>
      </c>
      <c r="D52" s="202">
        <f>IF('実数'!D52/'率'!$X52*100000,'実数'!D52/'率'!$X52*100000,"-")</f>
        <v>489.98721772475506</v>
      </c>
      <c r="E52" s="202" t="str">
        <f>IF('実数'!E52/'率'!$X52*100000,'実数'!E52/'率'!$X52*100000,"-")</f>
        <v>-</v>
      </c>
      <c r="F52" s="202">
        <f>IF('実数'!F52/'率'!$X52*100000,'実数'!F52/'率'!$X52*100000,"-")</f>
        <v>21.303792074989346</v>
      </c>
      <c r="G52" s="202">
        <f>IF('実数'!G52/'率'!$X52*100000,'実数'!G52/'率'!$X52*100000,"-")</f>
        <v>234.34171282488282</v>
      </c>
      <c r="H52" s="202">
        <f>IF('実数'!H52/'率'!$X52*100000,'実数'!H52/'率'!$X52*100000,"-")</f>
        <v>127.82275244993609</v>
      </c>
      <c r="I52" s="203" t="str">
        <f>IF('実数'!I52/'率'!$X52*100000,'実数'!I52/'率'!$X52*100000,"-")</f>
        <v>-</v>
      </c>
      <c r="J52" s="204">
        <f>IF('実数'!J52/'率'!$X52*100000,'実数'!J52/'率'!$X52*100000,"-")</f>
        <v>42.60758414997869</v>
      </c>
      <c r="K52" s="147"/>
      <c r="L52" s="148"/>
      <c r="M52" s="205">
        <f>IF('実数'!M52/'率'!$X52*100000,'実数'!M52/'率'!$X52*100000,"-")</f>
        <v>21.303792074989346</v>
      </c>
      <c r="N52" s="206" t="str">
        <f>IF('実数'!N52/'率'!$X52*100000,'実数'!N52/'率'!$X52*100000,"-")</f>
        <v>-</v>
      </c>
      <c r="O52" s="206" t="str">
        <f>IF('実数'!O52/'率'!$X52*100000,'実数'!O52/'率'!$X52*100000,"-")</f>
        <v>-</v>
      </c>
      <c r="P52" s="206">
        <f>IF('実数'!P52/'率'!$X52*100000,'実数'!P52/'率'!$X52*100000,"-")</f>
        <v>63.911376224968045</v>
      </c>
      <c r="Q52" s="206">
        <f>IF('実数'!Q52/'率'!$X52*100000,'実数'!Q52/'率'!$X52*100000,"-")</f>
        <v>85.21516829995738</v>
      </c>
      <c r="R52" s="206">
        <f>IF('実数'!R52/'率'!$X52*100000,'実数'!R52/'率'!$X52*100000,"-")</f>
        <v>42.60758414997869</v>
      </c>
      <c r="S52" s="206">
        <f>IF('実数'!S52/'率'!$X52*100000,'実数'!S52/'率'!$X52*100000,"-")</f>
        <v>42.60758414997869</v>
      </c>
      <c r="T52" s="106">
        <f>IF('実数'!T52/'率'!$X52*100000,'実数'!T52/'率'!$X52*100000,"-")</f>
        <v>234.34171282488282</v>
      </c>
      <c r="U52" s="28"/>
      <c r="V52" s="29" t="s">
        <v>59</v>
      </c>
      <c r="W52" s="149"/>
      <c r="X52" s="207">
        <v>4694</v>
      </c>
      <c r="Y52" s="151"/>
      <c r="Z52" s="151"/>
    </row>
    <row r="53" spans="1:26" s="146" customFormat="1" ht="18" customHeight="1">
      <c r="A53" s="66" t="s">
        <v>60</v>
      </c>
      <c r="B53" s="208">
        <f>IF('実数'!B53/'率'!$X53*100000,'実数'!B53/'率'!$X53*100000,"-")</f>
        <v>1787.55586112066</v>
      </c>
      <c r="C53" s="209" t="str">
        <f>IF('実数'!C53/'率'!$X53*100000,'実数'!C53/'率'!$X53*100000,"-")</f>
        <v>-</v>
      </c>
      <c r="D53" s="210">
        <f>IF('実数'!D53/'率'!$X53*100000,'実数'!D53/'率'!$X53*100000,"-")</f>
        <v>378.1368167755242</v>
      </c>
      <c r="E53" s="210" t="str">
        <f>IF('実数'!E53/'率'!$X53*100000,'実数'!E53/'率'!$X53*100000,"-")</f>
        <v>-</v>
      </c>
      <c r="F53" s="210" t="str">
        <f>IF('実数'!F53/'率'!$X53*100000,'実数'!F53/'率'!$X53*100000,"-")</f>
        <v>-</v>
      </c>
      <c r="G53" s="210">
        <f>IF('実数'!G53/'率'!$X53*100000,'実数'!G53/'率'!$X53*100000,"-")</f>
        <v>378.1368167755242</v>
      </c>
      <c r="H53" s="210">
        <f>IF('実数'!H53/'率'!$X53*100000,'実数'!H53/'率'!$X53*100000,"-")</f>
        <v>137.50429700928154</v>
      </c>
      <c r="I53" s="211">
        <f>IF('実数'!I53/'率'!$X53*100000,'実数'!I53/'率'!$X53*100000,"-")</f>
        <v>34.376074252320386</v>
      </c>
      <c r="J53" s="212">
        <f>IF('実数'!J53/'率'!$X53*100000,'実数'!J53/'率'!$X53*100000,"-")</f>
        <v>103.12822275696115</v>
      </c>
      <c r="K53" s="147"/>
      <c r="L53" s="148"/>
      <c r="M53" s="213">
        <f>IF('実数'!M53/'率'!$X53*100000,'実数'!M53/'率'!$X53*100000,"-")</f>
        <v>34.376074252320386</v>
      </c>
      <c r="N53" s="214">
        <f>IF('実数'!N53/'率'!$X53*100000,'実数'!N53/'率'!$X53*100000,"-")</f>
        <v>17.188037126160193</v>
      </c>
      <c r="O53" s="214">
        <f>IF('実数'!O53/'率'!$X53*100000,'実数'!O53/'率'!$X53*100000,"-")</f>
        <v>17.188037126160193</v>
      </c>
      <c r="P53" s="214">
        <f>IF('実数'!P53/'率'!$X53*100000,'実数'!P53/'率'!$X53*100000,"-")</f>
        <v>171.88037126160194</v>
      </c>
      <c r="Q53" s="214" t="str">
        <f>IF('実数'!Q53/'率'!$X53*100000,'実数'!Q53/'率'!$X53*100000,"-")</f>
        <v>-</v>
      </c>
      <c r="R53" s="214">
        <f>IF('実数'!R53/'率'!$X53*100000,'実数'!R53/'率'!$X53*100000,"-")</f>
        <v>103.12822275696115</v>
      </c>
      <c r="S53" s="214">
        <f>IF('実数'!S53/'率'!$X53*100000,'実数'!S53/'率'!$X53*100000,"-")</f>
        <v>68.75214850464077</v>
      </c>
      <c r="T53" s="107">
        <f>IF('実数'!T53/'率'!$X53*100000,'実数'!T53/'率'!$X53*100000,"-")</f>
        <v>343.7607425232039</v>
      </c>
      <c r="U53" s="31"/>
      <c r="V53" s="35" t="s">
        <v>60</v>
      </c>
      <c r="W53" s="149"/>
      <c r="X53" s="190">
        <v>5818</v>
      </c>
      <c r="Y53" s="151"/>
      <c r="Z53" s="151"/>
    </row>
    <row r="54" spans="1:26" s="155" customFormat="1" ht="18" customHeight="1">
      <c r="A54" s="62" t="s">
        <v>64</v>
      </c>
      <c r="B54" s="92">
        <f>IF('実数'!B54/'率'!$X54*100000,'実数'!B54/'率'!$X54*100000,"-")</f>
        <v>1297.650637499191</v>
      </c>
      <c r="C54" s="93">
        <f>IF('実数'!C54/'率'!$X54*100000,'実数'!C54/'率'!$X54*100000,"-")</f>
        <v>1.618018251245874</v>
      </c>
      <c r="D54" s="94">
        <f>IF('実数'!D54/'率'!$X54*100000,'実数'!D54/'率'!$X54*100000,"-")</f>
        <v>402.88654456022266</v>
      </c>
      <c r="E54" s="94">
        <f>IF('実数'!E54/'率'!$X54*100000,'実数'!E54/'率'!$X54*100000,"-")</f>
        <v>16.180182512458742</v>
      </c>
      <c r="F54" s="94">
        <f>IF('実数'!F54/'率'!$X54*100000,'実数'!F54/'率'!$X54*100000,"-")</f>
        <v>3.236036502491748</v>
      </c>
      <c r="G54" s="94">
        <f>IF('実数'!G54/'率'!$X54*100000,'実数'!G54/'率'!$X54*100000,"-")</f>
        <v>205.48831790822598</v>
      </c>
      <c r="H54" s="94">
        <f>IF('実数'!H54/'率'!$X54*100000,'実数'!H54/'率'!$X54*100000,"-")</f>
        <v>147.23966086337452</v>
      </c>
      <c r="I54" s="95">
        <f>IF('実数'!I54/'率'!$X54*100000,'実数'!I54/'率'!$X54*100000,"-")</f>
        <v>16.180182512458742</v>
      </c>
      <c r="J54" s="96">
        <f>IF('実数'!J54/'率'!$X54*100000,'実数'!J54/'率'!$X54*100000,"-")</f>
        <v>106.7892045822277</v>
      </c>
      <c r="K54" s="10"/>
      <c r="L54" s="11"/>
      <c r="M54" s="101">
        <f>IF('実数'!M54/'率'!$X54*100000,'実数'!M54/'率'!$X54*100000,"-")</f>
        <v>16.180182512458742</v>
      </c>
      <c r="N54" s="102">
        <f>IF('実数'!N54/'率'!$X54*100000,'実数'!N54/'率'!$X54*100000,"-")</f>
        <v>9.708109507475244</v>
      </c>
      <c r="O54" s="102">
        <f>IF('実数'!O54/'率'!$X54*100000,'実数'!O54/'率'!$X54*100000,"-")</f>
        <v>29.124328522425735</v>
      </c>
      <c r="P54" s="102">
        <f>IF('実数'!P54/'率'!$X54*100000,'実数'!P54/'率'!$X54*100000,"-")</f>
        <v>9.708109507475244</v>
      </c>
      <c r="Q54" s="102">
        <f>IF('実数'!Q54/'率'!$X54*100000,'実数'!Q54/'率'!$X54*100000,"-")</f>
        <v>79.28289431104783</v>
      </c>
      <c r="R54" s="102">
        <f>IF('実数'!R54/'率'!$X54*100000,'実数'!R54/'率'!$X54*100000,"-")</f>
        <v>45.30451103488447</v>
      </c>
      <c r="S54" s="102">
        <f>IF('実数'!S54/'率'!$X54*100000,'実数'!S54/'率'!$X54*100000,"-")</f>
        <v>32.360365024917485</v>
      </c>
      <c r="T54" s="103">
        <f>IF('実数'!T54/'率'!$X54*100000,'実数'!T54/'率'!$X54*100000,"-")</f>
        <v>176.3639893858003</v>
      </c>
      <c r="U54" s="45"/>
      <c r="V54" s="46" t="s">
        <v>64</v>
      </c>
      <c r="W54" s="152"/>
      <c r="X54" s="191">
        <f>SUM(X55:X60)</f>
        <v>61804</v>
      </c>
      <c r="Y54" s="154"/>
      <c r="Z54" s="154"/>
    </row>
    <row r="55" spans="1:26" s="146" customFormat="1" ht="18" customHeight="1">
      <c r="A55" s="64" t="s">
        <v>65</v>
      </c>
      <c r="B55" s="192">
        <f>IF('実数'!B55/'率'!$X55*100000,'実数'!B55/'率'!$X55*100000,"-")</f>
        <v>1200.8968334408305</v>
      </c>
      <c r="C55" s="193">
        <f>IF('実数'!C55/'率'!$X55*100000,'実数'!C55/'率'!$X55*100000,"-")</f>
        <v>3.0713474001044254</v>
      </c>
      <c r="D55" s="194">
        <f>IF('実数'!D55/'率'!$X55*100000,'実数'!D55/'率'!$X55*100000,"-")</f>
        <v>405.41785681378417</v>
      </c>
      <c r="E55" s="194">
        <f>IF('実数'!E55/'率'!$X55*100000,'実数'!E55/'率'!$X55*100000,"-")</f>
        <v>21.49943180073098</v>
      </c>
      <c r="F55" s="194">
        <f>IF('実数'!F55/'率'!$X55*100000,'実数'!F55/'率'!$X55*100000,"-")</f>
        <v>3.0713474001044254</v>
      </c>
      <c r="G55" s="194">
        <f>IF('実数'!G55/'率'!$X55*100000,'実数'!G55/'率'!$X55*100000,"-")</f>
        <v>181.2094966061611</v>
      </c>
      <c r="H55" s="194">
        <f>IF('実数'!H55/'率'!$X55*100000,'実数'!H55/'率'!$X55*100000,"-")</f>
        <v>119.78254860407262</v>
      </c>
      <c r="I55" s="195">
        <f>IF('実数'!I55/'率'!$X55*100000,'実数'!I55/'率'!$X55*100000,"-")</f>
        <v>12.285389600417702</v>
      </c>
      <c r="J55" s="196">
        <f>IF('実数'!J55/'率'!$X55*100000,'実数'!J55/'率'!$X55*100000,"-")</f>
        <v>70.6409902024018</v>
      </c>
      <c r="K55" s="147"/>
      <c r="L55" s="148"/>
      <c r="M55" s="197">
        <f>IF('実数'!M55/'率'!$X55*100000,'実数'!M55/'率'!$X55*100000,"-")</f>
        <v>12.285389600417702</v>
      </c>
      <c r="N55" s="198">
        <f>IF('実数'!N55/'率'!$X55*100000,'実数'!N55/'率'!$X55*100000,"-")</f>
        <v>12.285389600417702</v>
      </c>
      <c r="O55" s="198">
        <f>IF('実数'!O55/'率'!$X55*100000,'実数'!O55/'率'!$X55*100000,"-")</f>
        <v>27.642126600939832</v>
      </c>
      <c r="P55" s="198">
        <f>IF('実数'!P55/'率'!$X55*100000,'実数'!P55/'率'!$X55*100000,"-")</f>
        <v>9.214042200313278</v>
      </c>
      <c r="Q55" s="198">
        <f>IF('実数'!Q55/'率'!$X55*100000,'実数'!Q55/'率'!$X55*100000,"-")</f>
        <v>101.35446420344604</v>
      </c>
      <c r="R55" s="198">
        <f>IF('実数'!R55/'率'!$X55*100000,'実数'!R55/'率'!$X55*100000,"-")</f>
        <v>42.99886360146196</v>
      </c>
      <c r="S55" s="198">
        <f>IF('実数'!S55/'率'!$X55*100000,'実数'!S55/'率'!$X55*100000,"-")</f>
        <v>36.85616880125311</v>
      </c>
      <c r="T55" s="105">
        <f>IF('実数'!T55/'率'!$X55*100000,'実数'!T55/'率'!$X55*100000,"-")</f>
        <v>141.2819804048036</v>
      </c>
      <c r="U55" s="41"/>
      <c r="V55" s="42" t="s">
        <v>65</v>
      </c>
      <c r="W55" s="149"/>
      <c r="X55" s="199">
        <v>32559</v>
      </c>
      <c r="Y55" s="151"/>
      <c r="Z55" s="151"/>
    </row>
    <row r="56" spans="1:26" s="146" customFormat="1" ht="18" customHeight="1">
      <c r="A56" s="65" t="s">
        <v>66</v>
      </c>
      <c r="B56" s="200">
        <f>IF('実数'!B56/'率'!$X56*100000,'実数'!B56/'率'!$X56*100000,"-")</f>
        <v>1340.9861727106704</v>
      </c>
      <c r="C56" s="201" t="str">
        <f>IF('実数'!C56/'率'!$X56*100000,'実数'!C56/'率'!$X56*100000,"-")</f>
        <v>-</v>
      </c>
      <c r="D56" s="202">
        <f>IF('実数'!D56/'率'!$X56*100000,'実数'!D56/'率'!$X56*100000,"-")</f>
        <v>370.46699713018523</v>
      </c>
      <c r="E56" s="202">
        <f>IF('実数'!E56/'率'!$X56*100000,'実数'!E56/'率'!$X56*100000,"-")</f>
        <v>15.653535090007827</v>
      </c>
      <c r="F56" s="202" t="str">
        <f>IF('実数'!F56/'率'!$X56*100000,'実数'!F56/'率'!$X56*100000,"-")</f>
        <v>-</v>
      </c>
      <c r="G56" s="202">
        <f>IF('実数'!G56/'率'!$X56*100000,'実数'!G56/'率'!$X56*100000,"-")</f>
        <v>260.89225150013044</v>
      </c>
      <c r="H56" s="202">
        <f>IF('実数'!H56/'率'!$X56*100000,'実数'!H56/'率'!$X56*100000,"-")</f>
        <v>146.09966084007303</v>
      </c>
      <c r="I56" s="203">
        <f>IF('実数'!I56/'率'!$X56*100000,'実数'!I56/'率'!$X56*100000,"-")</f>
        <v>5.217845030002609</v>
      </c>
      <c r="J56" s="204">
        <f>IF('実数'!J56/'率'!$X56*100000,'実数'!J56/'率'!$X56*100000,"-")</f>
        <v>130.44612575006522</v>
      </c>
      <c r="K56" s="147"/>
      <c r="L56" s="148"/>
      <c r="M56" s="205">
        <f>IF('実数'!M56/'率'!$X56*100000,'実数'!M56/'率'!$X56*100000,"-")</f>
        <v>10.435690060005218</v>
      </c>
      <c r="N56" s="206">
        <f>IF('実数'!N56/'率'!$X56*100000,'実数'!N56/'率'!$X56*100000,"-")</f>
        <v>10.435690060005218</v>
      </c>
      <c r="O56" s="206">
        <f>IF('実数'!O56/'率'!$X56*100000,'実数'!O56/'率'!$X56*100000,"-")</f>
        <v>46.96060527002348</v>
      </c>
      <c r="P56" s="206">
        <f>IF('実数'!P56/'率'!$X56*100000,'実数'!P56/'率'!$X56*100000,"-")</f>
        <v>10.435690060005218</v>
      </c>
      <c r="Q56" s="206">
        <f>IF('実数'!Q56/'率'!$X56*100000,'実数'!Q56/'率'!$X56*100000,"-")</f>
        <v>41.74276024002087</v>
      </c>
      <c r="R56" s="206">
        <f>IF('実数'!R56/'率'!$X56*100000,'実数'!R56/'率'!$X56*100000,"-")</f>
        <v>41.74276024002087</v>
      </c>
      <c r="S56" s="206">
        <f>IF('実数'!S56/'率'!$X56*100000,'実数'!S56/'率'!$X56*100000,"-")</f>
        <v>15.653535090007827</v>
      </c>
      <c r="T56" s="106">
        <f>IF('実数'!T56/'率'!$X56*100000,'実数'!T56/'率'!$X56*100000,"-")</f>
        <v>234.80302635011742</v>
      </c>
      <c r="U56" s="28"/>
      <c r="V56" s="29" t="s">
        <v>66</v>
      </c>
      <c r="W56" s="149"/>
      <c r="X56" s="207">
        <v>19165</v>
      </c>
      <c r="Y56" s="151"/>
      <c r="Z56" s="151"/>
    </row>
    <row r="57" spans="1:26" s="146" customFormat="1" ht="18" customHeight="1">
      <c r="A57" s="65" t="s">
        <v>67</v>
      </c>
      <c r="B57" s="200">
        <f>IF('実数'!B57/'率'!$X57*100000,'実数'!B57/'率'!$X57*100000,"-")</f>
        <v>1711.9565217391303</v>
      </c>
      <c r="C57" s="201" t="str">
        <f>IF('実数'!C57/'率'!$X57*100000,'実数'!C57/'率'!$X57*100000,"-")</f>
        <v>-</v>
      </c>
      <c r="D57" s="202">
        <f>IF('実数'!D57/'率'!$X57*100000,'実数'!D57/'率'!$X57*100000,"-")</f>
        <v>489.13043478260875</v>
      </c>
      <c r="E57" s="202" t="str">
        <f>IF('実数'!E57/'率'!$X57*100000,'実数'!E57/'率'!$X57*100000,"-")</f>
        <v>-</v>
      </c>
      <c r="F57" s="202">
        <f>IF('実数'!F57/'率'!$X57*100000,'実数'!F57/'率'!$X57*100000,"-")</f>
        <v>27.17391304347826</v>
      </c>
      <c r="G57" s="202">
        <f>IF('実数'!G57/'率'!$X57*100000,'実数'!G57/'率'!$X57*100000,"-")</f>
        <v>190.21739130434784</v>
      </c>
      <c r="H57" s="202">
        <f>IF('実数'!H57/'率'!$X57*100000,'実数'!H57/'率'!$X57*100000,"-")</f>
        <v>380.4347826086957</v>
      </c>
      <c r="I57" s="203">
        <f>IF('実数'!I57/'率'!$X57*100000,'実数'!I57/'率'!$X57*100000,"-")</f>
        <v>81.52173913043478</v>
      </c>
      <c r="J57" s="204">
        <f>IF('実数'!J57/'率'!$X57*100000,'実数'!J57/'率'!$X57*100000,"-")</f>
        <v>190.21739130434784</v>
      </c>
      <c r="K57" s="147"/>
      <c r="L57" s="148"/>
      <c r="M57" s="205">
        <f>IF('実数'!M57/'率'!$X57*100000,'実数'!M57/'率'!$X57*100000,"-")</f>
        <v>54.34782608695652</v>
      </c>
      <c r="N57" s="206" t="str">
        <f>IF('実数'!N57/'率'!$X57*100000,'実数'!N57/'率'!$X57*100000,"-")</f>
        <v>-</v>
      </c>
      <c r="O57" s="206" t="str">
        <f>IF('実数'!O57/'率'!$X57*100000,'実数'!O57/'率'!$X57*100000,"-")</f>
        <v>-</v>
      </c>
      <c r="P57" s="206">
        <f>IF('実数'!P57/'率'!$X57*100000,'実数'!P57/'率'!$X57*100000,"-")</f>
        <v>27.17391304347826</v>
      </c>
      <c r="Q57" s="206" t="str">
        <f>IF('実数'!Q57/'率'!$X57*100000,'実数'!Q57/'率'!$X57*100000,"-")</f>
        <v>-</v>
      </c>
      <c r="R57" s="206" t="str">
        <f>IF('実数'!R57/'率'!$X57*100000,'実数'!R57/'率'!$X57*100000,"-")</f>
        <v>-</v>
      </c>
      <c r="S57" s="206">
        <f>IF('実数'!S57/'率'!$X57*100000,'実数'!S57/'率'!$X57*100000,"-")</f>
        <v>54.34782608695652</v>
      </c>
      <c r="T57" s="106">
        <f>IF('実数'!T57/'率'!$X57*100000,'実数'!T57/'率'!$X57*100000,"-")</f>
        <v>217.3913043478261</v>
      </c>
      <c r="U57" s="28"/>
      <c r="V57" s="29" t="s">
        <v>67</v>
      </c>
      <c r="W57" s="149"/>
      <c r="X57" s="207">
        <v>3680</v>
      </c>
      <c r="Y57" s="151"/>
      <c r="Z57" s="151"/>
    </row>
    <row r="58" spans="1:26" s="146" customFormat="1" ht="18" customHeight="1">
      <c r="A58" s="65" t="s">
        <v>68</v>
      </c>
      <c r="B58" s="200">
        <f>IF('実数'!B58/'率'!$X58*100000,'実数'!B58/'率'!$X58*100000,"-")</f>
        <v>1718.9079878665318</v>
      </c>
      <c r="C58" s="201" t="str">
        <f>IF('実数'!C58/'率'!$X58*100000,'実数'!C58/'率'!$X58*100000,"-")</f>
        <v>-</v>
      </c>
      <c r="D58" s="202">
        <f>IF('実数'!D58/'率'!$X58*100000,'実数'!D58/'率'!$X58*100000,"-")</f>
        <v>657.2295247724975</v>
      </c>
      <c r="E58" s="202" t="str">
        <f>IF('実数'!E58/'率'!$X58*100000,'実数'!E58/'率'!$X58*100000,"-")</f>
        <v>-</v>
      </c>
      <c r="F58" s="202" t="str">
        <f>IF('実数'!F58/'率'!$X58*100000,'実数'!F58/'率'!$X58*100000,"-")</f>
        <v>-</v>
      </c>
      <c r="G58" s="202">
        <f>IF('実数'!G58/'率'!$X58*100000,'実数'!G58/'率'!$X58*100000,"-")</f>
        <v>252.78058645096056</v>
      </c>
      <c r="H58" s="202">
        <f>IF('実数'!H58/'率'!$X58*100000,'実数'!H58/'率'!$X58*100000,"-")</f>
        <v>151.66835187057634</v>
      </c>
      <c r="I58" s="203" t="str">
        <f>IF('実数'!I58/'率'!$X58*100000,'実数'!I58/'率'!$X58*100000,"-")</f>
        <v>-</v>
      </c>
      <c r="J58" s="204">
        <f>IF('実数'!J58/'率'!$X58*100000,'実数'!J58/'率'!$X58*100000,"-")</f>
        <v>202.22446916076845</v>
      </c>
      <c r="K58" s="147"/>
      <c r="L58" s="148"/>
      <c r="M58" s="205">
        <f>IF('実数'!M58/'率'!$X58*100000,'実数'!M58/'率'!$X58*100000,"-")</f>
        <v>50.55611729019211</v>
      </c>
      <c r="N58" s="206" t="str">
        <f>IF('実数'!N58/'率'!$X58*100000,'実数'!N58/'率'!$X58*100000,"-")</f>
        <v>-</v>
      </c>
      <c r="O58" s="206" t="str">
        <f>IF('実数'!O58/'率'!$X58*100000,'実数'!O58/'率'!$X58*100000,"-")</f>
        <v>-</v>
      </c>
      <c r="P58" s="206" t="str">
        <f>IF('実数'!P58/'率'!$X58*100000,'実数'!P58/'率'!$X58*100000,"-")</f>
        <v>-</v>
      </c>
      <c r="Q58" s="206">
        <f>IF('実数'!Q58/'率'!$X58*100000,'実数'!Q58/'率'!$X58*100000,"-")</f>
        <v>101.11223458038423</v>
      </c>
      <c r="R58" s="206">
        <f>IF('実数'!R58/'率'!$X58*100000,'実数'!R58/'率'!$X58*100000,"-")</f>
        <v>101.11223458038423</v>
      </c>
      <c r="S58" s="206">
        <f>IF('実数'!S58/'率'!$X58*100000,'実数'!S58/'率'!$X58*100000,"-")</f>
        <v>50.55611729019211</v>
      </c>
      <c r="T58" s="106">
        <f>IF('実数'!T58/'率'!$X58*100000,'実数'!T58/'率'!$X58*100000,"-")</f>
        <v>151.66835187057634</v>
      </c>
      <c r="U58" s="28"/>
      <c r="V58" s="29" t="s">
        <v>68</v>
      </c>
      <c r="W58" s="149"/>
      <c r="X58" s="207">
        <v>1978</v>
      </c>
      <c r="Y58" s="151"/>
      <c r="Z58" s="151"/>
    </row>
    <row r="59" spans="1:26" s="146" customFormat="1" ht="18" customHeight="1">
      <c r="A59" s="65" t="s">
        <v>69</v>
      </c>
      <c r="B59" s="200">
        <f>IF('実数'!B59/'率'!$X59*100000,'実数'!B59/'率'!$X59*100000,"-")</f>
        <v>1315.0973172014728</v>
      </c>
      <c r="C59" s="201" t="str">
        <f>IF('実数'!C59/'率'!$X59*100000,'実数'!C59/'率'!$X59*100000,"-")</f>
        <v>-</v>
      </c>
      <c r="D59" s="202">
        <f>IF('実数'!D59/'率'!$X59*100000,'実数'!D59/'率'!$X59*100000,"-")</f>
        <v>341.92530247238295</v>
      </c>
      <c r="E59" s="202" t="str">
        <f>IF('実数'!E59/'率'!$X59*100000,'実数'!E59/'率'!$X59*100000,"-")</f>
        <v>-</v>
      </c>
      <c r="F59" s="202" t="str">
        <f>IF('実数'!F59/'率'!$X59*100000,'実数'!F59/'率'!$X59*100000,"-")</f>
        <v>-</v>
      </c>
      <c r="G59" s="202">
        <f>IF('実数'!G59/'率'!$X59*100000,'実数'!G59/'率'!$X59*100000,"-")</f>
        <v>131.5097317201473</v>
      </c>
      <c r="H59" s="202">
        <f>IF('実数'!H59/'率'!$X59*100000,'実数'!H59/'率'!$X59*100000,"-")</f>
        <v>157.81167806417673</v>
      </c>
      <c r="I59" s="203">
        <f>IF('実数'!I59/'率'!$X59*100000,'実数'!I59/'率'!$X59*100000,"-")</f>
        <v>52.60389268805891</v>
      </c>
      <c r="J59" s="204">
        <f>IF('実数'!J59/'率'!$X59*100000,'実数'!J59/'率'!$X59*100000,"-")</f>
        <v>184.1136244082062</v>
      </c>
      <c r="K59" s="147"/>
      <c r="L59" s="148"/>
      <c r="M59" s="205">
        <f>IF('実数'!M59/'率'!$X59*100000,'実数'!M59/'率'!$X59*100000,"-")</f>
        <v>26.301946344029457</v>
      </c>
      <c r="N59" s="206" t="str">
        <f>IF('実数'!N59/'率'!$X59*100000,'実数'!N59/'率'!$X59*100000,"-")</f>
        <v>-</v>
      </c>
      <c r="O59" s="206" t="str">
        <f>IF('実数'!O59/'率'!$X59*100000,'実数'!O59/'率'!$X59*100000,"-")</f>
        <v>-</v>
      </c>
      <c r="P59" s="206" t="str">
        <f>IF('実数'!P59/'率'!$X59*100000,'実数'!P59/'率'!$X59*100000,"-")</f>
        <v>-</v>
      </c>
      <c r="Q59" s="206">
        <f>IF('実数'!Q59/'率'!$X59*100000,'実数'!Q59/'率'!$X59*100000,"-")</f>
        <v>131.5097317201473</v>
      </c>
      <c r="R59" s="206">
        <f>IF('実数'!R59/'率'!$X59*100000,'実数'!R59/'率'!$X59*100000,"-")</f>
        <v>105.20778537611783</v>
      </c>
      <c r="S59" s="206">
        <f>IF('実数'!S59/'率'!$X59*100000,'実数'!S59/'率'!$X59*100000,"-")</f>
        <v>52.60389268805891</v>
      </c>
      <c r="T59" s="106">
        <f>IF('実数'!T59/'率'!$X59*100000,'実数'!T59/'率'!$X59*100000,"-")</f>
        <v>131.5097317201473</v>
      </c>
      <c r="U59" s="28"/>
      <c r="V59" s="29" t="s">
        <v>69</v>
      </c>
      <c r="W59" s="149"/>
      <c r="X59" s="207">
        <v>3802</v>
      </c>
      <c r="Y59" s="151"/>
      <c r="Z59" s="151"/>
    </row>
    <row r="60" spans="1:26" s="146" customFormat="1" ht="18" customHeight="1">
      <c r="A60" s="66" t="s">
        <v>70</v>
      </c>
      <c r="B60" s="208">
        <f>IF('実数'!B60/'率'!$X60*100000,'実数'!B60/'率'!$X60*100000,"-")</f>
        <v>1129.032258064516</v>
      </c>
      <c r="C60" s="209" t="str">
        <f>IF('実数'!C60/'率'!$X60*100000,'実数'!C60/'率'!$X60*100000,"-")</f>
        <v>-</v>
      </c>
      <c r="D60" s="210">
        <f>IF('実数'!D60/'率'!$X60*100000,'実数'!D60/'率'!$X60*100000,"-")</f>
        <v>322.5806451612903</v>
      </c>
      <c r="E60" s="210" t="str">
        <f>IF('実数'!E60/'率'!$X60*100000,'実数'!E60/'率'!$X60*100000,"-")</f>
        <v>-</v>
      </c>
      <c r="F60" s="210" t="str">
        <f>IF('実数'!F60/'率'!$X60*100000,'実数'!F60/'率'!$X60*100000,"-")</f>
        <v>-</v>
      </c>
      <c r="G60" s="210">
        <f>IF('実数'!G60/'率'!$X60*100000,'実数'!G60/'率'!$X60*100000,"-")</f>
        <v>161.29032258064515</v>
      </c>
      <c r="H60" s="210">
        <f>IF('実数'!H60/'率'!$X60*100000,'実数'!H60/'率'!$X60*100000,"-")</f>
        <v>161.29032258064515</v>
      </c>
      <c r="I60" s="211" t="str">
        <f>IF('実数'!I60/'率'!$X60*100000,'実数'!I60/'率'!$X60*100000,"-")</f>
        <v>-</v>
      </c>
      <c r="J60" s="212" t="str">
        <f>IF('実数'!J60/'率'!$X60*100000,'実数'!J60/'率'!$X60*100000,"-")</f>
        <v>-</v>
      </c>
      <c r="K60" s="147"/>
      <c r="L60" s="148"/>
      <c r="M60" s="213" t="str">
        <f>IF('実数'!M60/'率'!$X60*100000,'実数'!M60/'率'!$X60*100000,"-")</f>
        <v>-</v>
      </c>
      <c r="N60" s="214" t="str">
        <f>IF('実数'!N60/'率'!$X60*100000,'実数'!N60/'率'!$X60*100000,"-")</f>
        <v>-</v>
      </c>
      <c r="O60" s="214" t="str">
        <f>IF('実数'!O60/'率'!$X60*100000,'実数'!O60/'率'!$X60*100000,"-")</f>
        <v>-</v>
      </c>
      <c r="P60" s="214" t="str">
        <f>IF('実数'!P60/'率'!$X60*100000,'実数'!P60/'率'!$X60*100000,"-")</f>
        <v>-</v>
      </c>
      <c r="Q60" s="214">
        <f>IF('実数'!Q60/'率'!$X60*100000,'実数'!Q60/'率'!$X60*100000,"-")</f>
        <v>161.29032258064515</v>
      </c>
      <c r="R60" s="214" t="str">
        <f>IF('実数'!R60/'率'!$X60*100000,'実数'!R60/'率'!$X60*100000,"-")</f>
        <v>-</v>
      </c>
      <c r="S60" s="214" t="str">
        <f>IF('実数'!S60/'率'!$X60*100000,'実数'!S60/'率'!$X60*100000,"-")</f>
        <v>-</v>
      </c>
      <c r="T60" s="107">
        <f>IF('実数'!T60/'率'!$X60*100000,'実数'!T60/'率'!$X60*100000,"-")</f>
        <v>322.5806451612903</v>
      </c>
      <c r="U60" s="31"/>
      <c r="V60" s="35" t="s">
        <v>70</v>
      </c>
      <c r="W60" s="149"/>
      <c r="X60" s="190">
        <v>620</v>
      </c>
      <c r="Y60" s="151"/>
      <c r="Z60" s="151"/>
    </row>
    <row r="61" spans="1:26" s="155" customFormat="1" ht="18" customHeight="1">
      <c r="A61" s="67" t="s">
        <v>71</v>
      </c>
      <c r="B61" s="92">
        <f>IF('実数'!B61/'率'!$X61*100000,'実数'!B61/'率'!$X61*100000,"-")</f>
        <v>1353.1084924827305</v>
      </c>
      <c r="C61" s="93">
        <f>IF('実数'!C61/'率'!$X61*100000,'実数'!C61/'率'!$X61*100000,"-")</f>
        <v>4.063388866314506</v>
      </c>
      <c r="D61" s="94">
        <f>IF('実数'!D61/'率'!$X61*100000,'実数'!D61/'率'!$X61*100000,"-")</f>
        <v>422.5924420967087</v>
      </c>
      <c r="E61" s="94">
        <f>IF('実数'!E61/'率'!$X61*100000,'実数'!E61/'率'!$X61*100000,"-")</f>
        <v>12.190166598943518</v>
      </c>
      <c r="F61" s="94" t="str">
        <f>IF('実数'!F61/'率'!$X61*100000,'実数'!F61/'率'!$X61*100000,"-")</f>
        <v>-</v>
      </c>
      <c r="G61" s="94">
        <f>IF('実数'!G61/'率'!$X61*100000,'実数'!G61/'率'!$X61*100000,"-")</f>
        <v>227.54977651361233</v>
      </c>
      <c r="H61" s="94">
        <f>IF('実数'!H61/'率'!$X61*100000,'実数'!H61/'率'!$X61*100000,"-")</f>
        <v>142.21861032100773</v>
      </c>
      <c r="I61" s="95">
        <f>IF('実数'!I61/'率'!$X61*100000,'実数'!I61/'率'!$X61*100000,"-")</f>
        <v>24.380333197887037</v>
      </c>
      <c r="J61" s="96">
        <f>IF('実数'!J61/'率'!$X61*100000,'実数'!J61/'率'!$X61*100000,"-")</f>
        <v>130.0284437220642</v>
      </c>
      <c r="K61" s="10"/>
      <c r="L61" s="11"/>
      <c r="M61" s="101">
        <f>IF('実数'!M61/'率'!$X61*100000,'実数'!M61/'率'!$X61*100000,"-")</f>
        <v>24.380333197887037</v>
      </c>
      <c r="N61" s="102">
        <f>IF('実数'!N61/'率'!$X61*100000,'実数'!N61/'率'!$X61*100000,"-")</f>
        <v>4.063388866314506</v>
      </c>
      <c r="O61" s="102">
        <f>IF('実数'!O61/'率'!$X61*100000,'実数'!O61/'率'!$X61*100000,"-")</f>
        <v>8.126777732629012</v>
      </c>
      <c r="P61" s="102">
        <f>IF('実数'!P61/'率'!$X61*100000,'実数'!P61/'率'!$X61*100000,"-")</f>
        <v>36.57049979683055</v>
      </c>
      <c r="Q61" s="102">
        <f>IF('実数'!Q61/'率'!$X61*100000,'実数'!Q61/'率'!$X61*100000,"-")</f>
        <v>28.44372206420154</v>
      </c>
      <c r="R61" s="102">
        <f>IF('実数'!R61/'率'!$X61*100000,'実数'!R61/'率'!$X61*100000,"-")</f>
        <v>48.760666395774074</v>
      </c>
      <c r="S61" s="102">
        <f>IF('実数'!S61/'率'!$X61*100000,'実数'!S61/'率'!$X61*100000,"-")</f>
        <v>32.50711093051605</v>
      </c>
      <c r="T61" s="103">
        <f>IF('実数'!T61/'率'!$X61*100000,'実数'!T61/'率'!$X61*100000,"-")</f>
        <v>207.2328321820398</v>
      </c>
      <c r="U61" s="45"/>
      <c r="V61" s="47" t="s">
        <v>71</v>
      </c>
      <c r="W61" s="152"/>
      <c r="X61" s="215">
        <f>SUM(X62:X64)</f>
        <v>24610</v>
      </c>
      <c r="Y61" s="154"/>
      <c r="Z61" s="154"/>
    </row>
    <row r="62" spans="1:26" s="146" customFormat="1" ht="18" customHeight="1">
      <c r="A62" s="64" t="s">
        <v>61</v>
      </c>
      <c r="B62" s="192">
        <f>IF('実数'!B62/'率'!$X62*100000,'実数'!B62/'率'!$X62*100000,"-")</f>
        <v>1163.0173478006627</v>
      </c>
      <c r="C62" s="193" t="str">
        <f>IF('実数'!C62/'率'!$X62*100000,'実数'!C62/'率'!$X62*100000,"-")</f>
        <v>-</v>
      </c>
      <c r="D62" s="194">
        <f>IF('実数'!D62/'率'!$X62*100000,'実数'!D62/'率'!$X62*100000,"-")</f>
        <v>383.3409135208888</v>
      </c>
      <c r="E62" s="194">
        <f>IF('実数'!E62/'率'!$X62*100000,'実数'!E62/'率'!$X62*100000,"-")</f>
        <v>12.994607237996233</v>
      </c>
      <c r="F62" s="194" t="str">
        <f>IF('実数'!F62/'率'!$X62*100000,'実数'!F62/'率'!$X62*100000,"-")</f>
        <v>-</v>
      </c>
      <c r="G62" s="194">
        <f>IF('実数'!G62/'率'!$X62*100000,'実数'!G62/'率'!$X62*100000,"-")</f>
        <v>194.9191085699435</v>
      </c>
      <c r="H62" s="194">
        <f>IF('実数'!H62/'率'!$X62*100000,'実数'!H62/'率'!$X62*100000,"-")</f>
        <v>123.4487687609642</v>
      </c>
      <c r="I62" s="195">
        <f>IF('実数'!I62/'率'!$X62*100000,'実数'!I62/'率'!$X62*100000,"-")</f>
        <v>25.989214475992465</v>
      </c>
      <c r="J62" s="196">
        <f>IF('実数'!J62/'率'!$X62*100000,'実数'!J62/'率'!$X62*100000,"-")</f>
        <v>90.96225066597363</v>
      </c>
      <c r="K62" s="147"/>
      <c r="L62" s="148"/>
      <c r="M62" s="197">
        <f>IF('実数'!M62/'率'!$X62*100000,'実数'!M62/'率'!$X62*100000,"-")</f>
        <v>25.989214475992465</v>
      </c>
      <c r="N62" s="198">
        <f>IF('実数'!N62/'率'!$X62*100000,'実数'!N62/'率'!$X62*100000,"-")</f>
        <v>6.497303618998116</v>
      </c>
      <c r="O62" s="198">
        <f>IF('実数'!O62/'率'!$X62*100000,'実数'!O62/'率'!$X62*100000,"-")</f>
        <v>6.497303618998116</v>
      </c>
      <c r="P62" s="198">
        <f>IF('実数'!P62/'率'!$X62*100000,'実数'!P62/'率'!$X62*100000,"-")</f>
        <v>32.48651809499058</v>
      </c>
      <c r="Q62" s="198">
        <f>IF('実数'!Q62/'率'!$X62*100000,'実数'!Q62/'率'!$X62*100000,"-")</f>
        <v>25.989214475992465</v>
      </c>
      <c r="R62" s="198">
        <f>IF('実数'!R62/'率'!$X62*100000,'実数'!R62/'率'!$X62*100000,"-")</f>
        <v>32.48651809499058</v>
      </c>
      <c r="S62" s="198">
        <f>IF('実数'!S62/'率'!$X62*100000,'実数'!S62/'率'!$X62*100000,"-")</f>
        <v>19.491910856994348</v>
      </c>
      <c r="T62" s="105">
        <f>IF('実数'!T62/'率'!$X62*100000,'実数'!T62/'率'!$X62*100000,"-")</f>
        <v>181.92450133194725</v>
      </c>
      <c r="U62" s="41"/>
      <c r="V62" s="42" t="s">
        <v>61</v>
      </c>
      <c r="W62" s="149"/>
      <c r="X62" s="199">
        <v>15391</v>
      </c>
      <c r="Y62" s="151"/>
      <c r="Z62" s="151"/>
    </row>
    <row r="63" spans="1:26" s="146" customFormat="1" ht="18" customHeight="1">
      <c r="A63" s="65" t="s">
        <v>62</v>
      </c>
      <c r="B63" s="200">
        <f>IF('実数'!B63/'率'!$X63*100000,'実数'!B63/'率'!$X63*100000,"-")</f>
        <v>1247.5494564248797</v>
      </c>
      <c r="C63" s="201">
        <f>IF('実数'!C63/'率'!$X63*100000,'実数'!C63/'率'!$X63*100000,"-")</f>
        <v>17.822135091783995</v>
      </c>
      <c r="D63" s="202">
        <f>IF('実数'!D63/'率'!$X63*100000,'実数'!D63/'率'!$X63*100000,"-")</f>
        <v>409.9091071110319</v>
      </c>
      <c r="E63" s="202">
        <f>IF('実数'!E63/'率'!$X63*100000,'実数'!E63/'率'!$X63*100000,"-")</f>
        <v>17.822135091783995</v>
      </c>
      <c r="F63" s="202" t="str">
        <f>IF('実数'!F63/'率'!$X63*100000,'実数'!F63/'率'!$X63*100000,"-")</f>
        <v>-</v>
      </c>
      <c r="G63" s="202">
        <f>IF('実数'!G63/'率'!$X63*100000,'実数'!G63/'率'!$X63*100000,"-")</f>
        <v>196.04348600962396</v>
      </c>
      <c r="H63" s="202">
        <f>IF('実数'!H63/'率'!$X63*100000,'実数'!H63/'率'!$X63*100000,"-")</f>
        <v>71.28854036713598</v>
      </c>
      <c r="I63" s="203" t="str">
        <f>IF('実数'!I63/'率'!$X63*100000,'実数'!I63/'率'!$X63*100000,"-")</f>
        <v>-</v>
      </c>
      <c r="J63" s="204">
        <f>IF('実数'!J63/'率'!$X63*100000,'実数'!J63/'率'!$X63*100000,"-")</f>
        <v>53.46640527535199</v>
      </c>
      <c r="K63" s="147"/>
      <c r="L63" s="148"/>
      <c r="M63" s="205">
        <f>IF('実数'!M63/'率'!$X63*100000,'実数'!M63/'率'!$X63*100000,"-")</f>
        <v>35.64427018356799</v>
      </c>
      <c r="N63" s="206" t="str">
        <f>IF('実数'!N63/'率'!$X63*100000,'実数'!N63/'率'!$X63*100000,"-")</f>
        <v>-</v>
      </c>
      <c r="O63" s="206">
        <f>IF('実数'!O63/'率'!$X63*100000,'実数'!O63/'率'!$X63*100000,"-")</f>
        <v>17.822135091783995</v>
      </c>
      <c r="P63" s="206">
        <f>IF('実数'!P63/'率'!$X63*100000,'実数'!P63/'率'!$X63*100000,"-")</f>
        <v>35.64427018356799</v>
      </c>
      <c r="Q63" s="206">
        <f>IF('実数'!Q63/'率'!$X63*100000,'実数'!Q63/'率'!$X63*100000,"-")</f>
        <v>35.64427018356799</v>
      </c>
      <c r="R63" s="206">
        <f>IF('実数'!R63/'率'!$X63*100000,'実数'!R63/'率'!$X63*100000,"-")</f>
        <v>71.28854036713598</v>
      </c>
      <c r="S63" s="206">
        <f>IF('実数'!S63/'率'!$X63*100000,'実数'!S63/'率'!$X63*100000,"-")</f>
        <v>71.28854036713598</v>
      </c>
      <c r="T63" s="106">
        <f>IF('実数'!T63/'率'!$X63*100000,'実数'!T63/'率'!$X63*100000,"-")</f>
        <v>213.86562110140795</v>
      </c>
      <c r="U63" s="28"/>
      <c r="V63" s="29" t="s">
        <v>62</v>
      </c>
      <c r="W63" s="149"/>
      <c r="X63" s="207">
        <v>5611</v>
      </c>
      <c r="Y63" s="151"/>
      <c r="Z63" s="151"/>
    </row>
    <row r="64" spans="1:26" s="146" customFormat="1" ht="18" customHeight="1" thickBot="1">
      <c r="A64" s="68" t="s">
        <v>63</v>
      </c>
      <c r="B64" s="216">
        <f>IF('実数'!B64/'率'!$X64*100000,'実数'!B64/'率'!$X64*100000,"-")</f>
        <v>2328.159645232816</v>
      </c>
      <c r="C64" s="217" t="str">
        <f>IF('実数'!C64/'率'!$X64*100000,'実数'!C64/'率'!$X64*100000,"-")</f>
        <v>-</v>
      </c>
      <c r="D64" s="218">
        <f>IF('実数'!D64/'率'!$X64*100000,'実数'!D64/'率'!$X64*100000,"-")</f>
        <v>609.7560975609756</v>
      </c>
      <c r="E64" s="218" t="str">
        <f>IF('実数'!E64/'率'!$X64*100000,'実数'!E64/'率'!$X64*100000,"-")</f>
        <v>-</v>
      </c>
      <c r="F64" s="218" t="str">
        <f>IF('実数'!F64/'率'!$X64*100000,'実数'!F64/'率'!$X64*100000,"-")</f>
        <v>-</v>
      </c>
      <c r="G64" s="218">
        <f>IF('実数'!G64/'率'!$X64*100000,'実数'!G64/'率'!$X64*100000,"-")</f>
        <v>415.74279379157423</v>
      </c>
      <c r="H64" s="218">
        <f>IF('実数'!H64/'率'!$X64*100000,'実数'!H64/'率'!$X64*100000,"-")</f>
        <v>332.59423503325945</v>
      </c>
      <c r="I64" s="219">
        <f>IF('実数'!I64/'率'!$X64*100000,'実数'!I64/'率'!$X64*100000,"-")</f>
        <v>55.432372505543235</v>
      </c>
      <c r="J64" s="220">
        <f>IF('実数'!J64/'率'!$X64*100000,'実数'!J64/'率'!$X64*100000,"-")</f>
        <v>415.74279379157423</v>
      </c>
      <c r="K64" s="147"/>
      <c r="L64" s="148"/>
      <c r="M64" s="221" t="str">
        <f>IF('実数'!M64/'率'!$X64*100000,'実数'!M64/'率'!$X64*100000,"-")</f>
        <v>-</v>
      </c>
      <c r="N64" s="222" t="str">
        <f>IF('実数'!N64/'率'!$X64*100000,'実数'!N64/'率'!$X64*100000,"-")</f>
        <v>-</v>
      </c>
      <c r="O64" s="222" t="str">
        <f>IF('実数'!O64/'率'!$X64*100000,'実数'!O64/'率'!$X64*100000,"-")</f>
        <v>-</v>
      </c>
      <c r="P64" s="222">
        <f>IF('実数'!P64/'率'!$X64*100000,'実数'!P64/'率'!$X64*100000,"-")</f>
        <v>55.432372505543235</v>
      </c>
      <c r="Q64" s="222">
        <f>IF('実数'!Q64/'率'!$X64*100000,'実数'!Q64/'率'!$X64*100000,"-")</f>
        <v>27.716186252771617</v>
      </c>
      <c r="R64" s="222">
        <f>IF('実数'!R64/'率'!$X64*100000,'実数'!R64/'率'!$X64*100000,"-")</f>
        <v>83.14855875831486</v>
      </c>
      <c r="S64" s="222">
        <f>IF('実数'!S64/'率'!$X64*100000,'実数'!S64/'率'!$X64*100000,"-")</f>
        <v>27.716186252771617</v>
      </c>
      <c r="T64" s="108">
        <f>IF('実数'!T64/'率'!$X64*100000,'実数'!T64/'率'!$X64*100000,"-")</f>
        <v>304.8780487804878</v>
      </c>
      <c r="U64" s="31"/>
      <c r="V64" s="32" t="s">
        <v>63</v>
      </c>
      <c r="W64" s="149"/>
      <c r="X64" s="223">
        <v>3608</v>
      </c>
      <c r="Y64" s="151"/>
      <c r="Z64" s="151"/>
    </row>
    <row r="65" spans="2:26" ht="4.5" customHeight="1">
      <c r="B65" s="224"/>
      <c r="C65" s="224"/>
      <c r="D65" s="224"/>
      <c r="E65" s="224"/>
      <c r="F65" s="224"/>
      <c r="G65" s="224"/>
      <c r="H65" s="224"/>
      <c r="I65" s="224"/>
      <c r="J65" s="224"/>
      <c r="K65" s="157"/>
      <c r="L65" s="156"/>
      <c r="M65" s="156"/>
      <c r="N65" s="156"/>
      <c r="O65" s="156"/>
      <c r="P65" s="156"/>
      <c r="Q65" s="156"/>
      <c r="R65" s="156"/>
      <c r="S65" s="156"/>
      <c r="T65" s="156"/>
      <c r="U65" s="158"/>
      <c r="V65" s="159"/>
      <c r="W65" s="160"/>
      <c r="X65" s="225"/>
      <c r="Y65" s="158"/>
      <c r="Z65" s="158"/>
    </row>
    <row r="66" spans="2:26" ht="17.25">
      <c r="B66" s="224"/>
      <c r="C66" s="224"/>
      <c r="D66" s="224"/>
      <c r="E66" s="224"/>
      <c r="F66" s="224"/>
      <c r="G66" s="224"/>
      <c r="H66" s="224"/>
      <c r="I66" s="224"/>
      <c r="J66" s="224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8"/>
      <c r="V66" s="159"/>
      <c r="W66" s="158"/>
      <c r="X66" s="226"/>
      <c r="Y66" s="158"/>
      <c r="Z66" s="158"/>
    </row>
    <row r="67" spans="2:26" ht="17.25">
      <c r="B67" s="224"/>
      <c r="C67" s="224"/>
      <c r="D67" s="224"/>
      <c r="E67" s="224"/>
      <c r="F67" s="224"/>
      <c r="G67" s="224"/>
      <c r="H67" s="224"/>
      <c r="I67" s="224"/>
      <c r="J67" s="224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8"/>
      <c r="V67" s="159"/>
      <c r="W67" s="158"/>
      <c r="X67" s="226"/>
      <c r="Y67" s="158"/>
      <c r="Z67" s="158"/>
    </row>
    <row r="68" spans="2:26" ht="17.25">
      <c r="B68" s="224"/>
      <c r="C68" s="224"/>
      <c r="D68" s="224"/>
      <c r="E68" s="224"/>
      <c r="F68" s="224"/>
      <c r="G68" s="224"/>
      <c r="H68" s="224"/>
      <c r="I68" s="224"/>
      <c r="J68" s="224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8"/>
      <c r="V68" s="159"/>
      <c r="W68" s="158"/>
      <c r="X68" s="226"/>
      <c r="Y68" s="158"/>
      <c r="Z68" s="158"/>
    </row>
    <row r="69" spans="2:26" ht="17.25">
      <c r="B69" s="224"/>
      <c r="C69" s="224"/>
      <c r="D69" s="224"/>
      <c r="E69" s="224"/>
      <c r="F69" s="224"/>
      <c r="G69" s="224"/>
      <c r="H69" s="224"/>
      <c r="I69" s="224"/>
      <c r="J69" s="224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8"/>
      <c r="V69" s="159"/>
      <c r="W69" s="158"/>
      <c r="X69" s="226"/>
      <c r="Y69" s="158"/>
      <c r="Z69" s="158"/>
    </row>
    <row r="70" spans="2:26" ht="17.25">
      <c r="B70" s="224"/>
      <c r="C70" s="224"/>
      <c r="D70" s="224"/>
      <c r="E70" s="224"/>
      <c r="F70" s="224"/>
      <c r="G70" s="224"/>
      <c r="H70" s="224"/>
      <c r="I70" s="224"/>
      <c r="J70" s="224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8"/>
      <c r="V70" s="159"/>
      <c r="W70" s="158"/>
      <c r="X70" s="226"/>
      <c r="Y70" s="158"/>
      <c r="Z70" s="158"/>
    </row>
    <row r="71" spans="2:26" ht="17.25">
      <c r="B71" s="224"/>
      <c r="C71" s="224"/>
      <c r="D71" s="224"/>
      <c r="E71" s="224"/>
      <c r="F71" s="224"/>
      <c r="G71" s="224"/>
      <c r="H71" s="224"/>
      <c r="I71" s="224"/>
      <c r="J71" s="224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8"/>
      <c r="V71" s="159"/>
      <c r="W71" s="158"/>
      <c r="X71" s="226"/>
      <c r="Y71" s="158"/>
      <c r="Z71" s="158"/>
    </row>
    <row r="72" spans="2:26" ht="17.25">
      <c r="B72" s="224"/>
      <c r="C72" s="224"/>
      <c r="D72" s="224"/>
      <c r="E72" s="224"/>
      <c r="F72" s="224"/>
      <c r="G72" s="224"/>
      <c r="H72" s="224"/>
      <c r="I72" s="224"/>
      <c r="J72" s="224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8"/>
      <c r="V72" s="159"/>
      <c r="W72" s="158"/>
      <c r="X72" s="226"/>
      <c r="Y72" s="158"/>
      <c r="Z72" s="158"/>
    </row>
    <row r="73" spans="2:26" ht="17.25">
      <c r="B73" s="224"/>
      <c r="C73" s="224"/>
      <c r="D73" s="224"/>
      <c r="E73" s="224"/>
      <c r="F73" s="224"/>
      <c r="G73" s="224"/>
      <c r="H73" s="224"/>
      <c r="I73" s="224"/>
      <c r="J73" s="224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8"/>
      <c r="V73" s="159"/>
      <c r="W73" s="158"/>
      <c r="X73" s="226"/>
      <c r="Y73" s="158"/>
      <c r="Z73" s="158"/>
    </row>
    <row r="74" spans="2:26" ht="17.25">
      <c r="B74" s="224"/>
      <c r="C74" s="224"/>
      <c r="D74" s="224"/>
      <c r="E74" s="224"/>
      <c r="F74" s="224"/>
      <c r="G74" s="224"/>
      <c r="H74" s="224"/>
      <c r="I74" s="224"/>
      <c r="J74" s="224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8"/>
      <c r="V74" s="159"/>
      <c r="W74" s="158"/>
      <c r="X74" s="226"/>
      <c r="Y74" s="158"/>
      <c r="Z74" s="158"/>
    </row>
    <row r="75" spans="2:26" ht="17.25">
      <c r="B75" s="224"/>
      <c r="C75" s="224"/>
      <c r="D75" s="224"/>
      <c r="E75" s="224"/>
      <c r="F75" s="224"/>
      <c r="G75" s="224"/>
      <c r="H75" s="224"/>
      <c r="I75" s="224"/>
      <c r="J75" s="224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8"/>
      <c r="V75" s="159"/>
      <c r="W75" s="158"/>
      <c r="Y75" s="158"/>
      <c r="Z75" s="158"/>
    </row>
    <row r="76" spans="2:26" ht="17.25">
      <c r="B76" s="224"/>
      <c r="C76" s="224"/>
      <c r="D76" s="224"/>
      <c r="E76" s="224"/>
      <c r="F76" s="224"/>
      <c r="G76" s="224"/>
      <c r="H76" s="224"/>
      <c r="I76" s="224"/>
      <c r="J76" s="224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8"/>
      <c r="V76" s="159"/>
      <c r="W76" s="158"/>
      <c r="Y76" s="158"/>
      <c r="Z76" s="158"/>
    </row>
    <row r="77" spans="2:26" ht="17.25">
      <c r="B77" s="224"/>
      <c r="C77" s="224"/>
      <c r="D77" s="224"/>
      <c r="E77" s="224"/>
      <c r="F77" s="224"/>
      <c r="G77" s="224"/>
      <c r="H77" s="224"/>
      <c r="I77" s="224"/>
      <c r="J77" s="224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8"/>
      <c r="V77" s="159"/>
      <c r="W77" s="158"/>
      <c r="Y77" s="158"/>
      <c r="Z77" s="158"/>
    </row>
    <row r="78" spans="2:26" ht="17.25">
      <c r="B78" s="224"/>
      <c r="C78" s="224"/>
      <c r="D78" s="224"/>
      <c r="E78" s="224"/>
      <c r="F78" s="224"/>
      <c r="G78" s="224"/>
      <c r="H78" s="224"/>
      <c r="I78" s="224"/>
      <c r="J78" s="224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8"/>
      <c r="V78" s="159"/>
      <c r="W78" s="158"/>
      <c r="Y78" s="158"/>
      <c r="Z78" s="158"/>
    </row>
    <row r="79" spans="2:26" ht="17.25">
      <c r="B79" s="224"/>
      <c r="C79" s="224"/>
      <c r="D79" s="224"/>
      <c r="E79" s="224"/>
      <c r="F79" s="224"/>
      <c r="G79" s="224"/>
      <c r="H79" s="224"/>
      <c r="I79" s="224"/>
      <c r="J79" s="224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8"/>
      <c r="V79" s="159"/>
      <c r="W79" s="158"/>
      <c r="Y79" s="158"/>
      <c r="Z79" s="158"/>
    </row>
    <row r="80" spans="2:26" ht="17.25">
      <c r="B80" s="224"/>
      <c r="C80" s="224"/>
      <c r="D80" s="224"/>
      <c r="E80" s="224"/>
      <c r="F80" s="224"/>
      <c r="G80" s="224"/>
      <c r="H80" s="224"/>
      <c r="I80" s="224"/>
      <c r="J80" s="224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8"/>
      <c r="V80" s="159"/>
      <c r="W80" s="158"/>
      <c r="Y80" s="158"/>
      <c r="Z80" s="158"/>
    </row>
    <row r="81" spans="2:26" ht="17.25">
      <c r="B81" s="224"/>
      <c r="C81" s="224"/>
      <c r="D81" s="224"/>
      <c r="E81" s="224"/>
      <c r="F81" s="224"/>
      <c r="G81" s="224"/>
      <c r="H81" s="224"/>
      <c r="I81" s="224"/>
      <c r="J81" s="224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8"/>
      <c r="V81" s="159"/>
      <c r="W81" s="158"/>
      <c r="Y81" s="158"/>
      <c r="Z81" s="158"/>
    </row>
    <row r="82" spans="2:26" ht="17.25">
      <c r="B82" s="224"/>
      <c r="C82" s="224"/>
      <c r="D82" s="224"/>
      <c r="E82" s="224"/>
      <c r="F82" s="224"/>
      <c r="G82" s="224"/>
      <c r="H82" s="224"/>
      <c r="I82" s="224"/>
      <c r="J82" s="224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8"/>
      <c r="V82" s="159"/>
      <c r="W82" s="158"/>
      <c r="Y82" s="158"/>
      <c r="Z82" s="158"/>
    </row>
    <row r="83" spans="2:26" ht="17.25">
      <c r="B83" s="224"/>
      <c r="C83" s="224"/>
      <c r="D83" s="224"/>
      <c r="E83" s="224"/>
      <c r="F83" s="224"/>
      <c r="G83" s="224"/>
      <c r="H83" s="224"/>
      <c r="I83" s="224"/>
      <c r="J83" s="224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8"/>
      <c r="V83" s="159"/>
      <c r="W83" s="158"/>
      <c r="Y83" s="158"/>
      <c r="Z83" s="158"/>
    </row>
    <row r="84" spans="2:26" ht="17.25">
      <c r="B84" s="224"/>
      <c r="C84" s="224"/>
      <c r="D84" s="224"/>
      <c r="E84" s="224"/>
      <c r="F84" s="224"/>
      <c r="G84" s="224"/>
      <c r="H84" s="224"/>
      <c r="I84" s="224"/>
      <c r="J84" s="224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8"/>
      <c r="V84" s="159"/>
      <c r="W84" s="158"/>
      <c r="Y84" s="158"/>
      <c r="Z84" s="158"/>
    </row>
    <row r="85" spans="2:26" ht="17.25">
      <c r="B85" s="224"/>
      <c r="C85" s="224"/>
      <c r="D85" s="224"/>
      <c r="E85" s="224"/>
      <c r="F85" s="224"/>
      <c r="G85" s="224"/>
      <c r="H85" s="224"/>
      <c r="I85" s="224"/>
      <c r="J85" s="224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8"/>
      <c r="V85" s="159"/>
      <c r="W85" s="158"/>
      <c r="Y85" s="158"/>
      <c r="Z85" s="158"/>
    </row>
    <row r="86" spans="2:26" ht="17.25">
      <c r="B86" s="224"/>
      <c r="C86" s="224"/>
      <c r="D86" s="224"/>
      <c r="E86" s="224"/>
      <c r="F86" s="224"/>
      <c r="G86" s="224"/>
      <c r="H86" s="224"/>
      <c r="I86" s="224"/>
      <c r="J86" s="224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8"/>
      <c r="V86" s="159"/>
      <c r="W86" s="158"/>
      <c r="Y86" s="158"/>
      <c r="Z86" s="158"/>
    </row>
    <row r="87" spans="2:26" ht="17.25">
      <c r="B87" s="224"/>
      <c r="C87" s="224"/>
      <c r="D87" s="224"/>
      <c r="E87" s="224"/>
      <c r="F87" s="224"/>
      <c r="G87" s="224"/>
      <c r="H87" s="224"/>
      <c r="I87" s="224"/>
      <c r="J87" s="224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8"/>
      <c r="V87" s="159"/>
      <c r="W87" s="158"/>
      <c r="Y87" s="158"/>
      <c r="Z87" s="158"/>
    </row>
    <row r="88" spans="2:26" ht="17.25">
      <c r="B88" s="224"/>
      <c r="C88" s="224"/>
      <c r="D88" s="224"/>
      <c r="E88" s="224"/>
      <c r="F88" s="224"/>
      <c r="G88" s="224"/>
      <c r="H88" s="224"/>
      <c r="I88" s="224"/>
      <c r="J88" s="224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8"/>
      <c r="V88" s="159"/>
      <c r="W88" s="158"/>
      <c r="Y88" s="158"/>
      <c r="Z88" s="158"/>
    </row>
    <row r="89" spans="2:26" ht="17.25">
      <c r="B89" s="224"/>
      <c r="C89" s="224"/>
      <c r="D89" s="224"/>
      <c r="E89" s="224"/>
      <c r="F89" s="224"/>
      <c r="G89" s="224"/>
      <c r="H89" s="224"/>
      <c r="I89" s="224"/>
      <c r="J89" s="224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8"/>
      <c r="V89" s="159"/>
      <c r="W89" s="158"/>
      <c r="Y89" s="158"/>
      <c r="Z89" s="158"/>
    </row>
    <row r="90" spans="2:26" ht="17.25">
      <c r="B90" s="224"/>
      <c r="C90" s="224"/>
      <c r="D90" s="224"/>
      <c r="E90" s="224"/>
      <c r="F90" s="224"/>
      <c r="G90" s="224"/>
      <c r="H90" s="224"/>
      <c r="I90" s="224"/>
      <c r="J90" s="224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8"/>
      <c r="V90" s="159"/>
      <c r="W90" s="158"/>
      <c r="Y90" s="158"/>
      <c r="Z90" s="158"/>
    </row>
    <row r="91" spans="2:26" ht="17.25">
      <c r="B91" s="224"/>
      <c r="C91" s="224"/>
      <c r="D91" s="224"/>
      <c r="E91" s="224"/>
      <c r="F91" s="224"/>
      <c r="G91" s="224"/>
      <c r="H91" s="224"/>
      <c r="I91" s="224"/>
      <c r="J91" s="224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8"/>
      <c r="V91" s="159"/>
      <c r="W91" s="158"/>
      <c r="Y91" s="158"/>
      <c r="Z91" s="158"/>
    </row>
    <row r="92" spans="2:26" ht="17.25">
      <c r="B92" s="224"/>
      <c r="C92" s="224"/>
      <c r="D92" s="224"/>
      <c r="E92" s="224"/>
      <c r="F92" s="224"/>
      <c r="G92" s="224"/>
      <c r="H92" s="224"/>
      <c r="I92" s="224"/>
      <c r="J92" s="224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8"/>
      <c r="V92" s="159"/>
      <c r="W92" s="158"/>
      <c r="Y92" s="158"/>
      <c r="Z92" s="158"/>
    </row>
    <row r="93" spans="2:26" ht="17.25">
      <c r="B93" s="224"/>
      <c r="C93" s="224"/>
      <c r="D93" s="224"/>
      <c r="E93" s="224"/>
      <c r="F93" s="224"/>
      <c r="G93" s="224"/>
      <c r="H93" s="224"/>
      <c r="I93" s="224"/>
      <c r="J93" s="224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8"/>
      <c r="V93" s="159"/>
      <c r="W93" s="158"/>
      <c r="Y93" s="158"/>
      <c r="Z93" s="158"/>
    </row>
    <row r="94" spans="2:26" ht="17.25">
      <c r="B94" s="224"/>
      <c r="C94" s="224"/>
      <c r="D94" s="224"/>
      <c r="E94" s="224"/>
      <c r="F94" s="224"/>
      <c r="G94" s="224"/>
      <c r="H94" s="224"/>
      <c r="I94" s="224"/>
      <c r="J94" s="224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8"/>
      <c r="V94" s="159"/>
      <c r="W94" s="158"/>
      <c r="Y94" s="158"/>
      <c r="Z94" s="158"/>
    </row>
    <row r="95" spans="2:26" ht="17.25">
      <c r="B95" s="224"/>
      <c r="C95" s="224"/>
      <c r="D95" s="224"/>
      <c r="E95" s="224"/>
      <c r="F95" s="224"/>
      <c r="G95" s="224"/>
      <c r="H95" s="224"/>
      <c r="I95" s="224"/>
      <c r="J95" s="224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8"/>
      <c r="V95" s="159"/>
      <c r="W95" s="158"/>
      <c r="Y95" s="158"/>
      <c r="Z95" s="158"/>
    </row>
    <row r="96" spans="2:26" ht="17.25">
      <c r="B96" s="224"/>
      <c r="C96" s="224"/>
      <c r="D96" s="224"/>
      <c r="E96" s="224"/>
      <c r="F96" s="224"/>
      <c r="G96" s="224"/>
      <c r="H96" s="224"/>
      <c r="I96" s="224"/>
      <c r="J96" s="224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8"/>
      <c r="V96" s="159"/>
      <c r="W96" s="158"/>
      <c r="Y96" s="158"/>
      <c r="Z96" s="158"/>
    </row>
    <row r="97" spans="2:26" ht="17.25">
      <c r="B97" s="224"/>
      <c r="C97" s="224"/>
      <c r="D97" s="224"/>
      <c r="E97" s="224"/>
      <c r="F97" s="224"/>
      <c r="G97" s="224"/>
      <c r="H97" s="224"/>
      <c r="I97" s="224"/>
      <c r="J97" s="224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8"/>
      <c r="V97" s="159"/>
      <c r="W97" s="158"/>
      <c r="Y97" s="158"/>
      <c r="Z97" s="158"/>
    </row>
    <row r="98" spans="2:26" ht="17.25">
      <c r="B98" s="224"/>
      <c r="C98" s="224"/>
      <c r="D98" s="224"/>
      <c r="E98" s="224"/>
      <c r="F98" s="224"/>
      <c r="G98" s="224"/>
      <c r="H98" s="224"/>
      <c r="I98" s="224"/>
      <c r="J98" s="224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8"/>
      <c r="V98" s="159"/>
      <c r="W98" s="158"/>
      <c r="Y98" s="158"/>
      <c r="Z98" s="158"/>
    </row>
    <row r="99" spans="2:26" ht="17.25">
      <c r="B99" s="224"/>
      <c r="C99" s="224"/>
      <c r="D99" s="224"/>
      <c r="E99" s="224"/>
      <c r="F99" s="224"/>
      <c r="G99" s="224"/>
      <c r="H99" s="224"/>
      <c r="I99" s="224"/>
      <c r="J99" s="224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8"/>
      <c r="V99" s="159"/>
      <c r="W99" s="158"/>
      <c r="Y99" s="158"/>
      <c r="Z99" s="158"/>
    </row>
    <row r="100" spans="2:26" ht="17.25">
      <c r="B100" s="224"/>
      <c r="C100" s="224"/>
      <c r="D100" s="224"/>
      <c r="E100" s="224"/>
      <c r="F100" s="224"/>
      <c r="G100" s="224"/>
      <c r="H100" s="224"/>
      <c r="I100" s="224"/>
      <c r="J100" s="224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8"/>
      <c r="V100" s="159"/>
      <c r="W100" s="158"/>
      <c r="Y100" s="158"/>
      <c r="Z100" s="158"/>
    </row>
    <row r="101" spans="2:26" ht="17.25">
      <c r="B101" s="224"/>
      <c r="C101" s="224"/>
      <c r="D101" s="224"/>
      <c r="E101" s="224"/>
      <c r="F101" s="224"/>
      <c r="G101" s="224"/>
      <c r="H101" s="224"/>
      <c r="I101" s="224"/>
      <c r="J101" s="224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8"/>
      <c r="V101" s="159"/>
      <c r="W101" s="158"/>
      <c r="Y101" s="158"/>
      <c r="Z101" s="158"/>
    </row>
    <row r="102" spans="2:26" ht="17.25">
      <c r="B102" s="224"/>
      <c r="C102" s="224"/>
      <c r="D102" s="224"/>
      <c r="E102" s="224"/>
      <c r="F102" s="224"/>
      <c r="G102" s="224"/>
      <c r="H102" s="224"/>
      <c r="I102" s="224"/>
      <c r="J102" s="224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8"/>
      <c r="V102" s="159"/>
      <c r="W102" s="158"/>
      <c r="Y102" s="158"/>
      <c r="Z102" s="158"/>
    </row>
    <row r="103" spans="2:26" ht="17.25">
      <c r="B103" s="224"/>
      <c r="C103" s="224"/>
      <c r="D103" s="224"/>
      <c r="E103" s="224"/>
      <c r="F103" s="224"/>
      <c r="G103" s="224"/>
      <c r="H103" s="224"/>
      <c r="I103" s="224"/>
      <c r="J103" s="224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8"/>
      <c r="V103" s="159"/>
      <c r="W103" s="158"/>
      <c r="Y103" s="158"/>
      <c r="Z103" s="158"/>
    </row>
    <row r="104" spans="2:26" ht="17.25">
      <c r="B104" s="224"/>
      <c r="C104" s="224"/>
      <c r="D104" s="224"/>
      <c r="E104" s="224"/>
      <c r="F104" s="224"/>
      <c r="G104" s="224"/>
      <c r="H104" s="224"/>
      <c r="I104" s="224"/>
      <c r="J104" s="224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8"/>
      <c r="V104" s="159"/>
      <c r="W104" s="158"/>
      <c r="Y104" s="158"/>
      <c r="Z104" s="158"/>
    </row>
    <row r="105" spans="2:26" ht="17.25">
      <c r="B105" s="224"/>
      <c r="C105" s="224"/>
      <c r="D105" s="224"/>
      <c r="E105" s="224"/>
      <c r="F105" s="224"/>
      <c r="G105" s="224"/>
      <c r="H105" s="224"/>
      <c r="I105" s="224"/>
      <c r="J105" s="224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8"/>
      <c r="V105" s="159"/>
      <c r="W105" s="158"/>
      <c r="Y105" s="158"/>
      <c r="Z105" s="158"/>
    </row>
    <row r="106" spans="2:26" ht="17.25">
      <c r="B106" s="224"/>
      <c r="C106" s="224"/>
      <c r="D106" s="224"/>
      <c r="E106" s="224"/>
      <c r="F106" s="224"/>
      <c r="G106" s="224"/>
      <c r="H106" s="224"/>
      <c r="I106" s="224"/>
      <c r="J106" s="224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8"/>
      <c r="V106" s="159"/>
      <c r="W106" s="158"/>
      <c r="Y106" s="158"/>
      <c r="Z106" s="158"/>
    </row>
    <row r="107" spans="2:26" ht="17.25">
      <c r="B107" s="224"/>
      <c r="C107" s="224"/>
      <c r="D107" s="224"/>
      <c r="E107" s="224"/>
      <c r="F107" s="224"/>
      <c r="G107" s="224"/>
      <c r="H107" s="224"/>
      <c r="I107" s="224"/>
      <c r="J107" s="224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8"/>
      <c r="V107" s="159"/>
      <c r="W107" s="158"/>
      <c r="Y107" s="158"/>
      <c r="Z107" s="158"/>
    </row>
    <row r="108" spans="2:26" ht="17.25">
      <c r="B108" s="224"/>
      <c r="C108" s="224"/>
      <c r="D108" s="224"/>
      <c r="E108" s="224"/>
      <c r="F108" s="224"/>
      <c r="G108" s="224"/>
      <c r="H108" s="224"/>
      <c r="I108" s="224"/>
      <c r="J108" s="224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8"/>
      <c r="V108" s="159"/>
      <c r="W108" s="158"/>
      <c r="Y108" s="158"/>
      <c r="Z108" s="158"/>
    </row>
    <row r="109" spans="2:26" ht="17.25">
      <c r="B109" s="224"/>
      <c r="C109" s="224"/>
      <c r="D109" s="224"/>
      <c r="E109" s="224"/>
      <c r="F109" s="224"/>
      <c r="G109" s="224"/>
      <c r="H109" s="224"/>
      <c r="I109" s="224"/>
      <c r="J109" s="224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8"/>
      <c r="V109" s="159"/>
      <c r="W109" s="158"/>
      <c r="Y109" s="158"/>
      <c r="Z109" s="158"/>
    </row>
    <row r="110" spans="2:26" ht="17.25">
      <c r="B110" s="224"/>
      <c r="C110" s="224"/>
      <c r="D110" s="224"/>
      <c r="E110" s="224"/>
      <c r="F110" s="224"/>
      <c r="G110" s="224"/>
      <c r="H110" s="224"/>
      <c r="I110" s="224"/>
      <c r="J110" s="224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8"/>
      <c r="V110" s="159"/>
      <c r="W110" s="158"/>
      <c r="Y110" s="158"/>
      <c r="Z110" s="158"/>
    </row>
    <row r="111" spans="2:26" ht="17.25">
      <c r="B111" s="224"/>
      <c r="C111" s="224"/>
      <c r="D111" s="224"/>
      <c r="E111" s="224"/>
      <c r="F111" s="224"/>
      <c r="G111" s="224"/>
      <c r="H111" s="224"/>
      <c r="I111" s="224"/>
      <c r="J111" s="224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8"/>
      <c r="V111" s="159"/>
      <c r="W111" s="158"/>
      <c r="Y111" s="158"/>
      <c r="Z111" s="158"/>
    </row>
    <row r="112" spans="2:26" ht="17.25">
      <c r="B112" s="224"/>
      <c r="C112" s="224"/>
      <c r="D112" s="224"/>
      <c r="E112" s="224"/>
      <c r="F112" s="224"/>
      <c r="G112" s="224"/>
      <c r="H112" s="224"/>
      <c r="I112" s="224"/>
      <c r="J112" s="224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8"/>
      <c r="V112" s="159"/>
      <c r="W112" s="158"/>
      <c r="Y112" s="158"/>
      <c r="Z112" s="158"/>
    </row>
    <row r="113" spans="2:26" ht="17.25">
      <c r="B113" s="224"/>
      <c r="C113" s="224"/>
      <c r="D113" s="224"/>
      <c r="E113" s="224"/>
      <c r="F113" s="224"/>
      <c r="G113" s="224"/>
      <c r="H113" s="224"/>
      <c r="I113" s="224"/>
      <c r="J113" s="224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8"/>
      <c r="V113" s="159"/>
      <c r="W113" s="158"/>
      <c r="Y113" s="158"/>
      <c r="Z113" s="158"/>
    </row>
    <row r="114" spans="2:26" ht="17.25">
      <c r="B114" s="224"/>
      <c r="C114" s="224"/>
      <c r="D114" s="224"/>
      <c r="E114" s="224"/>
      <c r="F114" s="224"/>
      <c r="G114" s="224"/>
      <c r="H114" s="224"/>
      <c r="I114" s="224"/>
      <c r="J114" s="224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8"/>
      <c r="V114" s="159"/>
      <c r="W114" s="158"/>
      <c r="Y114" s="158"/>
      <c r="Z114" s="158"/>
    </row>
    <row r="115" spans="2:26" ht="17.25">
      <c r="B115" s="224"/>
      <c r="C115" s="224"/>
      <c r="D115" s="224"/>
      <c r="E115" s="224"/>
      <c r="F115" s="224"/>
      <c r="G115" s="224"/>
      <c r="H115" s="224"/>
      <c r="I115" s="224"/>
      <c r="J115" s="224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8"/>
      <c r="V115" s="159"/>
      <c r="W115" s="158"/>
      <c r="Y115" s="158"/>
      <c r="Z115" s="158"/>
    </row>
    <row r="116" spans="2:26" ht="17.25">
      <c r="B116" s="224"/>
      <c r="C116" s="224"/>
      <c r="D116" s="224"/>
      <c r="E116" s="224"/>
      <c r="F116" s="224"/>
      <c r="G116" s="224"/>
      <c r="H116" s="224"/>
      <c r="I116" s="224"/>
      <c r="J116" s="224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8"/>
      <c r="V116" s="159"/>
      <c r="W116" s="158"/>
      <c r="Y116" s="158"/>
      <c r="Z116" s="158"/>
    </row>
    <row r="117" spans="2:26" ht="17.25">
      <c r="B117" s="224"/>
      <c r="C117" s="224"/>
      <c r="D117" s="224"/>
      <c r="E117" s="224"/>
      <c r="F117" s="224"/>
      <c r="G117" s="224"/>
      <c r="H117" s="224"/>
      <c r="I117" s="224"/>
      <c r="J117" s="224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8"/>
      <c r="V117" s="159"/>
      <c r="W117" s="158"/>
      <c r="Y117" s="158"/>
      <c r="Z117" s="158"/>
    </row>
    <row r="118" spans="2:26" ht="17.25">
      <c r="B118" s="224"/>
      <c r="C118" s="224"/>
      <c r="D118" s="224"/>
      <c r="E118" s="224"/>
      <c r="F118" s="224"/>
      <c r="G118" s="224"/>
      <c r="H118" s="224"/>
      <c r="I118" s="224"/>
      <c r="J118" s="224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8"/>
      <c r="V118" s="159"/>
      <c r="W118" s="158"/>
      <c r="Y118" s="158"/>
      <c r="Z118" s="158"/>
    </row>
    <row r="119" spans="2:26" ht="17.25">
      <c r="B119" s="224"/>
      <c r="C119" s="224"/>
      <c r="D119" s="224"/>
      <c r="E119" s="224"/>
      <c r="F119" s="224"/>
      <c r="G119" s="224"/>
      <c r="H119" s="224"/>
      <c r="I119" s="224"/>
      <c r="J119" s="224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8"/>
      <c r="V119" s="159"/>
      <c r="W119" s="158"/>
      <c r="Y119" s="158"/>
      <c r="Z119" s="158"/>
    </row>
    <row r="120" spans="2:26" ht="17.25">
      <c r="B120" s="224"/>
      <c r="C120" s="224"/>
      <c r="D120" s="224"/>
      <c r="E120" s="224"/>
      <c r="F120" s="224"/>
      <c r="G120" s="224"/>
      <c r="H120" s="224"/>
      <c r="I120" s="224"/>
      <c r="J120" s="224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8"/>
      <c r="V120" s="159"/>
      <c r="W120" s="158"/>
      <c r="Y120" s="158"/>
      <c r="Z120" s="158"/>
    </row>
    <row r="121" spans="2:26" ht="17.25">
      <c r="B121" s="224"/>
      <c r="C121" s="224"/>
      <c r="D121" s="224"/>
      <c r="E121" s="224"/>
      <c r="F121" s="224"/>
      <c r="G121" s="224"/>
      <c r="H121" s="224"/>
      <c r="I121" s="224"/>
      <c r="J121" s="224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8"/>
      <c r="V121" s="159"/>
      <c r="W121" s="158"/>
      <c r="Y121" s="158"/>
      <c r="Z121" s="158"/>
    </row>
    <row r="122" spans="2:26" ht="17.25">
      <c r="B122" s="224"/>
      <c r="C122" s="224"/>
      <c r="D122" s="224"/>
      <c r="E122" s="224"/>
      <c r="F122" s="224"/>
      <c r="G122" s="224"/>
      <c r="H122" s="224"/>
      <c r="I122" s="224"/>
      <c r="J122" s="224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8"/>
      <c r="V122" s="159"/>
      <c r="W122" s="158"/>
      <c r="Y122" s="158"/>
      <c r="Z122" s="158"/>
    </row>
    <row r="123" spans="2:26" ht="17.25">
      <c r="B123" s="224"/>
      <c r="C123" s="224"/>
      <c r="D123" s="224"/>
      <c r="E123" s="224"/>
      <c r="F123" s="224"/>
      <c r="G123" s="224"/>
      <c r="H123" s="224"/>
      <c r="I123" s="224"/>
      <c r="J123" s="224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8"/>
      <c r="V123" s="159"/>
      <c r="W123" s="158"/>
      <c r="Y123" s="158"/>
      <c r="Z123" s="158"/>
    </row>
    <row r="124" spans="2:26" ht="17.25">
      <c r="B124" s="224"/>
      <c r="C124" s="224"/>
      <c r="D124" s="224"/>
      <c r="E124" s="224"/>
      <c r="F124" s="224"/>
      <c r="G124" s="224"/>
      <c r="H124" s="224"/>
      <c r="I124" s="224"/>
      <c r="J124" s="224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8"/>
      <c r="V124" s="159"/>
      <c r="W124" s="158"/>
      <c r="Y124" s="158"/>
      <c r="Z124" s="158"/>
    </row>
    <row r="125" spans="2:26" ht="17.25">
      <c r="B125" s="224"/>
      <c r="C125" s="224"/>
      <c r="D125" s="224"/>
      <c r="E125" s="224"/>
      <c r="F125" s="224"/>
      <c r="G125" s="224"/>
      <c r="H125" s="224"/>
      <c r="I125" s="224"/>
      <c r="J125" s="224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8"/>
      <c r="V125" s="159"/>
      <c r="W125" s="158"/>
      <c r="Y125" s="158"/>
      <c r="Z125" s="158"/>
    </row>
    <row r="126" spans="2:26" ht="17.25">
      <c r="B126" s="224"/>
      <c r="C126" s="224"/>
      <c r="D126" s="224"/>
      <c r="E126" s="224"/>
      <c r="F126" s="224"/>
      <c r="G126" s="224"/>
      <c r="H126" s="224"/>
      <c r="I126" s="224"/>
      <c r="J126" s="224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8"/>
      <c r="V126" s="159"/>
      <c r="W126" s="158"/>
      <c r="Y126" s="158"/>
      <c r="Z126" s="158"/>
    </row>
    <row r="127" spans="2:26" ht="17.25">
      <c r="B127" s="224"/>
      <c r="C127" s="224"/>
      <c r="D127" s="224"/>
      <c r="E127" s="224"/>
      <c r="F127" s="224"/>
      <c r="G127" s="224"/>
      <c r="H127" s="224"/>
      <c r="I127" s="224"/>
      <c r="J127" s="224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8"/>
      <c r="V127" s="159"/>
      <c r="W127" s="158"/>
      <c r="Y127" s="158"/>
      <c r="Z127" s="158"/>
    </row>
    <row r="128" spans="2:26" ht="17.25">
      <c r="B128" s="224"/>
      <c r="C128" s="224"/>
      <c r="D128" s="224"/>
      <c r="E128" s="224"/>
      <c r="F128" s="224"/>
      <c r="G128" s="224"/>
      <c r="H128" s="224"/>
      <c r="I128" s="224"/>
      <c r="J128" s="224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8"/>
      <c r="V128" s="159"/>
      <c r="W128" s="158"/>
      <c r="Y128" s="158"/>
      <c r="Z128" s="158"/>
    </row>
    <row r="129" spans="2:26" ht="17.25">
      <c r="B129" s="224"/>
      <c r="C129" s="224"/>
      <c r="D129" s="224"/>
      <c r="E129" s="224"/>
      <c r="F129" s="224"/>
      <c r="G129" s="224"/>
      <c r="H129" s="224"/>
      <c r="I129" s="224"/>
      <c r="J129" s="224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8"/>
      <c r="V129" s="159"/>
      <c r="W129" s="158"/>
      <c r="Y129" s="158"/>
      <c r="Z129" s="158"/>
    </row>
    <row r="130" spans="2:26" ht="17.25">
      <c r="B130" s="224"/>
      <c r="C130" s="224"/>
      <c r="D130" s="224"/>
      <c r="E130" s="224"/>
      <c r="F130" s="224"/>
      <c r="G130" s="224"/>
      <c r="H130" s="224"/>
      <c r="I130" s="224"/>
      <c r="J130" s="224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8"/>
      <c r="V130" s="159"/>
      <c r="W130" s="158"/>
      <c r="Y130" s="158"/>
      <c r="Z130" s="158"/>
    </row>
    <row r="131" spans="2:26" ht="17.25">
      <c r="B131" s="224"/>
      <c r="C131" s="224"/>
      <c r="D131" s="224"/>
      <c r="E131" s="224"/>
      <c r="F131" s="224"/>
      <c r="G131" s="224"/>
      <c r="H131" s="224"/>
      <c r="I131" s="224"/>
      <c r="J131" s="224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8"/>
      <c r="V131" s="159"/>
      <c r="W131" s="158"/>
      <c r="Y131" s="158"/>
      <c r="Z131" s="158"/>
    </row>
    <row r="132" spans="2:26" ht="17.25">
      <c r="B132" s="224"/>
      <c r="C132" s="224"/>
      <c r="D132" s="224"/>
      <c r="E132" s="224"/>
      <c r="F132" s="224"/>
      <c r="G132" s="224"/>
      <c r="H132" s="224"/>
      <c r="I132" s="224"/>
      <c r="J132" s="224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8"/>
      <c r="V132" s="159"/>
      <c r="W132" s="158"/>
      <c r="Y132" s="158"/>
      <c r="Z132" s="158"/>
    </row>
    <row r="133" spans="2:26" ht="17.25">
      <c r="B133" s="224"/>
      <c r="C133" s="224"/>
      <c r="D133" s="224"/>
      <c r="E133" s="224"/>
      <c r="F133" s="224"/>
      <c r="G133" s="224"/>
      <c r="H133" s="224"/>
      <c r="I133" s="224"/>
      <c r="J133" s="224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8"/>
      <c r="V133" s="159"/>
      <c r="W133" s="158"/>
      <c r="Y133" s="158"/>
      <c r="Z133" s="158"/>
    </row>
    <row r="134" spans="2:26" ht="17.25">
      <c r="B134" s="224"/>
      <c r="C134" s="224"/>
      <c r="D134" s="224"/>
      <c r="E134" s="224"/>
      <c r="F134" s="224"/>
      <c r="G134" s="224"/>
      <c r="H134" s="224"/>
      <c r="I134" s="224"/>
      <c r="J134" s="224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8"/>
      <c r="V134" s="159"/>
      <c r="W134" s="158"/>
      <c r="Y134" s="158"/>
      <c r="Z134" s="158"/>
    </row>
    <row r="135" spans="2:26" ht="17.25">
      <c r="B135" s="224"/>
      <c r="C135" s="224"/>
      <c r="D135" s="224"/>
      <c r="E135" s="224"/>
      <c r="F135" s="224"/>
      <c r="G135" s="224"/>
      <c r="H135" s="224"/>
      <c r="I135" s="224"/>
      <c r="J135" s="224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8"/>
      <c r="V135" s="159"/>
      <c r="W135" s="158"/>
      <c r="Y135" s="158"/>
      <c r="Z135" s="158"/>
    </row>
    <row r="136" spans="2:26" ht="17.25">
      <c r="B136" s="224"/>
      <c r="C136" s="224"/>
      <c r="D136" s="224"/>
      <c r="E136" s="224"/>
      <c r="F136" s="224"/>
      <c r="G136" s="224"/>
      <c r="H136" s="224"/>
      <c r="I136" s="224"/>
      <c r="J136" s="224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8"/>
      <c r="V136" s="159"/>
      <c r="W136" s="158"/>
      <c r="Y136" s="158"/>
      <c r="Z136" s="158"/>
    </row>
  </sheetData>
  <sheetProtection sheet="1" objects="1" scenarios="1"/>
  <printOptions horizontalCentered="1"/>
  <pageMargins left="0.3937007874015748" right="0.3937007874015748" top="0.31496062992125984" bottom="0" header="0.5118110236220472" footer="0.1968503937007874"/>
  <pageSetup firstPageNumber="30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2003-08-27T06:03:40Z</cp:lastPrinted>
  <dcterms:created xsi:type="dcterms:W3CDTF">1999-09-14T09:11:58Z</dcterms:created>
  <dcterms:modified xsi:type="dcterms:W3CDTF">2003-08-28T02:00:51Z</dcterms:modified>
  <cp:category/>
  <cp:version/>
  <cp:contentType/>
  <cp:contentStatus/>
</cp:coreProperties>
</file>