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日時分秒" sheetId="1" r:id="rId1"/>
  </sheets>
  <definedNames>
    <definedName name="_Key1" hidden="1">'日時分秒'!#REF!</definedName>
    <definedName name="_Order1" hidden="1">0</definedName>
    <definedName name="_Sort" hidden="1">'日時分秒'!#REF!</definedName>
    <definedName name="_xlnm.Print_Area" localSheetId="0">'日時分秒'!$B$1:$O$36</definedName>
    <definedName name="_xlnm.Print_Area">'日時分秒'!$A$1:$P$37</definedName>
    <definedName name="Print_Area_MI" localSheetId="0">'日時分秒'!#REF!</definedName>
    <definedName name="PRINT_AREA_MI">'日時分秒'!#REF!</definedName>
  </definedNames>
  <calcPr fullCalcOnLoad="1"/>
</workbook>
</file>

<file path=xl/sharedStrings.xml><?xml version="1.0" encoding="utf-8"?>
<sst xmlns="http://schemas.openxmlformats.org/spreadsheetml/2006/main" count="46" uniqueCount="32">
  <si>
    <t>第１表　人口動態総覧前年比較</t>
  </si>
  <si>
    <t>対前年</t>
  </si>
  <si>
    <t>日</t>
  </si>
  <si>
    <t>時</t>
  </si>
  <si>
    <t>分</t>
  </si>
  <si>
    <t>秒</t>
  </si>
  <si>
    <t>…</t>
  </si>
  <si>
    <t>　婚　　姻</t>
  </si>
  <si>
    <t>　離　　婚</t>
  </si>
  <si>
    <t>実　　数</t>
  </si>
  <si>
    <t>平成13年</t>
  </si>
  <si>
    <t>平 均 発 生 間 隔</t>
  </si>
  <si>
    <t>平成14年</t>
  </si>
  <si>
    <t>平成14年</t>
  </si>
  <si>
    <t>平成13年</t>
  </si>
  <si>
    <t>率</t>
  </si>
  <si>
    <t xml:space="preserve">  出　　生</t>
  </si>
  <si>
    <t xml:space="preserve">  死　　亡</t>
  </si>
  <si>
    <t xml:space="preserve">  自然増加</t>
  </si>
  <si>
    <t xml:space="preserve">  死　　産</t>
  </si>
  <si>
    <t xml:space="preserve">  周産期死亡</t>
  </si>
  <si>
    <t xml:space="preserve"> </t>
  </si>
  <si>
    <t xml:space="preserve"> 　 乳児死亡</t>
  </si>
  <si>
    <t>　　　新生児死亡</t>
  </si>
  <si>
    <t xml:space="preserve">　　自然死産 </t>
  </si>
  <si>
    <t xml:space="preserve">　　人工死産 </t>
  </si>
  <si>
    <t xml:space="preserve">　　妊娠満22週
　　以後の死産 </t>
  </si>
  <si>
    <t xml:space="preserve">　　早期新生児
　　死　　　亡 </t>
  </si>
  <si>
    <t>平成
14年</t>
  </si>
  <si>
    <t>平成
13年</t>
  </si>
  <si>
    <t xml:space="preserve"> </t>
  </si>
  <si>
    <t>Ⅳ．統計表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</si>
</sst>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</numFmts>
  <fonts count="1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</cellStyleXfs>
  <cellXfs count="89">
    <xf numFmtId="184" fontId="0" fillId="0" borderId="0" xfId="0" applyAlignment="1">
      <alignment/>
    </xf>
    <xf numFmtId="184" fontId="7" fillId="0" borderId="1" xfId="0" applyNumberFormat="1" applyFont="1" applyBorder="1" applyAlignment="1" applyProtection="1">
      <alignment vertical="top"/>
      <protection/>
    </xf>
    <xf numFmtId="184" fontId="6" fillId="0" borderId="1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2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2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8" fillId="0" borderId="0" xfId="0" applyNumberFormat="1" applyFont="1" applyBorder="1" applyAlignment="1" applyProtection="1">
      <alignment horizontal="left" vertical="center"/>
      <protection/>
    </xf>
    <xf numFmtId="184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right"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9" fillId="0" borderId="2" xfId="0" applyNumberFormat="1" applyFont="1" applyBorder="1" applyAlignment="1" applyProtection="1">
      <alignment horizontal="center" vertical="center"/>
      <protection/>
    </xf>
    <xf numFmtId="184" fontId="9" fillId="0" borderId="2" xfId="0" applyNumberFormat="1" applyFont="1" applyBorder="1" applyAlignment="1" applyProtection="1">
      <alignment vertical="center"/>
      <protection/>
    </xf>
    <xf numFmtId="184" fontId="9" fillId="0" borderId="3" xfId="0" applyNumberFormat="1" applyFont="1" applyBorder="1" applyAlignment="1" applyProtection="1">
      <alignment vertical="center"/>
      <protection/>
    </xf>
    <xf numFmtId="184" fontId="9" fillId="0" borderId="3" xfId="0" applyNumberFormat="1" applyFont="1" applyBorder="1" applyAlignment="1" applyProtection="1">
      <alignment horizontal="center" vertical="center"/>
      <protection/>
    </xf>
    <xf numFmtId="184" fontId="9" fillId="0" borderId="1" xfId="0" applyNumberFormat="1" applyFont="1" applyBorder="1" applyAlignment="1" applyProtection="1">
      <alignment horizontal="center" vertical="center"/>
      <protection/>
    </xf>
    <xf numFmtId="184" fontId="9" fillId="0" borderId="4" xfId="0" applyNumberFormat="1" applyFont="1" applyBorder="1" applyAlignment="1" applyProtection="1">
      <alignment horizontal="center" vertical="center"/>
      <protection/>
    </xf>
    <xf numFmtId="184" fontId="9" fillId="0" borderId="5" xfId="0" applyNumberFormat="1" applyFont="1" applyBorder="1" applyAlignment="1" applyProtection="1">
      <alignment horizontal="center" vertical="center"/>
      <protection/>
    </xf>
    <xf numFmtId="184" fontId="9" fillId="0" borderId="6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 applyProtection="1">
      <alignment vertical="center"/>
      <protection/>
    </xf>
    <xf numFmtId="184" fontId="9" fillId="0" borderId="7" xfId="0" applyNumberFormat="1" applyFont="1" applyBorder="1" applyAlignment="1" applyProtection="1">
      <alignment vertical="center"/>
      <protection/>
    </xf>
    <xf numFmtId="184" fontId="9" fillId="0" borderId="0" xfId="0" applyFont="1" applyAlignment="1">
      <alignment vertical="center"/>
    </xf>
    <xf numFmtId="184" fontId="9" fillId="0" borderId="8" xfId="0" applyNumberFormat="1" applyFont="1" applyBorder="1" applyAlignment="1" applyProtection="1">
      <alignment vertical="center"/>
      <protection/>
    </xf>
    <xf numFmtId="184" fontId="9" fillId="0" borderId="0" xfId="0" applyFont="1" applyBorder="1" applyAlignment="1">
      <alignment vertical="center"/>
    </xf>
    <xf numFmtId="184" fontId="9" fillId="0" borderId="9" xfId="0" applyFont="1" applyBorder="1" applyAlignment="1">
      <alignment vertical="center"/>
    </xf>
    <xf numFmtId="184" fontId="9" fillId="0" borderId="2" xfId="0" applyNumberFormat="1" applyFont="1" applyBorder="1" applyAlignment="1" applyProtection="1">
      <alignment horizontal="left" vertical="center"/>
      <protection/>
    </xf>
    <xf numFmtId="185" fontId="9" fillId="0" borderId="2" xfId="0" applyNumberFormat="1" applyFont="1" applyBorder="1" applyAlignment="1" applyProtection="1">
      <alignment vertical="center"/>
      <protection/>
    </xf>
    <xf numFmtId="185" fontId="9" fillId="0" borderId="7" xfId="0" applyNumberFormat="1" applyFont="1" applyBorder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184" fontId="9" fillId="0" borderId="0" xfId="0" applyNumberFormat="1" applyFont="1" applyBorder="1" applyAlignment="1" applyProtection="1">
      <alignment horizontal="right" vertical="center"/>
      <protection/>
    </xf>
    <xf numFmtId="184" fontId="9" fillId="0" borderId="9" xfId="0" applyNumberFormat="1" applyFont="1" applyBorder="1" applyAlignment="1" applyProtection="1">
      <alignment vertical="center"/>
      <protection/>
    </xf>
    <xf numFmtId="184" fontId="9" fillId="0" borderId="2" xfId="0" applyNumberFormat="1" applyFont="1" applyBorder="1" applyAlignment="1" applyProtection="1">
      <alignment horizontal="right" vertical="center"/>
      <protection/>
    </xf>
    <xf numFmtId="184" fontId="9" fillId="0" borderId="0" xfId="0" applyNumberFormat="1" applyFont="1" applyAlignment="1" applyProtection="1">
      <alignment horizontal="right" vertical="center"/>
      <protection/>
    </xf>
    <xf numFmtId="184" fontId="9" fillId="0" borderId="8" xfId="0" applyNumberFormat="1" applyFont="1" applyBorder="1" applyAlignment="1" applyProtection="1">
      <alignment horizontal="right" vertical="center"/>
      <protection/>
    </xf>
    <xf numFmtId="184" fontId="9" fillId="0" borderId="9" xfId="0" applyNumberFormat="1" applyFont="1" applyBorder="1" applyAlignment="1" applyProtection="1">
      <alignment horizontal="right" vertical="center"/>
      <protection/>
    </xf>
    <xf numFmtId="37" fontId="9" fillId="0" borderId="3" xfId="0" applyNumberFormat="1" applyFont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184" fontId="9" fillId="0" borderId="1" xfId="0" applyNumberFormat="1" applyFont="1" applyBorder="1" applyAlignment="1" applyProtection="1">
      <alignment vertical="center"/>
      <protection/>
    </xf>
    <xf numFmtId="184" fontId="9" fillId="0" borderId="11" xfId="0" applyNumberFormat="1" applyFont="1" applyBorder="1" applyAlignment="1" applyProtection="1">
      <alignment vertical="center"/>
      <protection/>
    </xf>
    <xf numFmtId="184" fontId="9" fillId="0" borderId="4" xfId="0" applyNumberFormat="1" applyFont="1" applyBorder="1" applyAlignment="1" applyProtection="1">
      <alignment vertical="center"/>
      <protection/>
    </xf>
    <xf numFmtId="184" fontId="9" fillId="0" borderId="5" xfId="0" applyNumberFormat="1" applyFont="1" applyBorder="1" applyAlignment="1" applyProtection="1">
      <alignment vertical="center"/>
      <protection/>
    </xf>
    <xf numFmtId="195" fontId="9" fillId="0" borderId="2" xfId="0" applyNumberFormat="1" applyFont="1" applyBorder="1" applyAlignment="1" applyProtection="1">
      <alignment vertical="center"/>
      <protection/>
    </xf>
    <xf numFmtId="192" fontId="9" fillId="0" borderId="2" xfId="0" applyNumberFormat="1" applyFont="1" applyBorder="1" applyAlignment="1" applyProtection="1">
      <alignment vertical="center"/>
      <protection/>
    </xf>
    <xf numFmtId="193" fontId="9" fillId="0" borderId="2" xfId="0" applyNumberFormat="1" applyFont="1" applyBorder="1" applyAlignment="1" applyProtection="1">
      <alignment vertical="center"/>
      <protection/>
    </xf>
    <xf numFmtId="193" fontId="9" fillId="0" borderId="0" xfId="0" applyNumberFormat="1" applyFont="1" applyBorder="1" applyAlignment="1" applyProtection="1">
      <alignment vertical="center"/>
      <protection/>
    </xf>
    <xf numFmtId="192" fontId="9" fillId="0" borderId="6" xfId="0" applyNumberFormat="1" applyFont="1" applyBorder="1" applyAlignment="1" applyProtection="1">
      <alignment vertical="center"/>
      <protection/>
    </xf>
    <xf numFmtId="185" fontId="9" fillId="0" borderId="6" xfId="0" applyNumberFormat="1" applyFont="1" applyBorder="1" applyAlignment="1" applyProtection="1">
      <alignment vertical="center"/>
      <protection/>
    </xf>
    <xf numFmtId="193" fontId="9" fillId="0" borderId="6" xfId="0" applyNumberFormat="1" applyFont="1" applyBorder="1" applyAlignment="1" applyProtection="1">
      <alignment vertical="center"/>
      <protection/>
    </xf>
    <xf numFmtId="192" fontId="9" fillId="0" borderId="0" xfId="0" applyNumberFormat="1" applyFont="1" applyBorder="1" applyAlignment="1" applyProtection="1">
      <alignment vertical="center"/>
      <protection/>
    </xf>
    <xf numFmtId="187" fontId="9" fillId="0" borderId="0" xfId="0" applyNumberFormat="1" applyFont="1" applyBorder="1" applyAlignment="1" applyProtection="1">
      <alignment vertical="center"/>
      <protection/>
    </xf>
    <xf numFmtId="187" fontId="9" fillId="0" borderId="12" xfId="0" applyNumberFormat="1" applyFont="1" applyBorder="1" applyAlignment="1" applyProtection="1">
      <alignment vertical="center"/>
      <protection/>
    </xf>
    <xf numFmtId="184" fontId="9" fillId="0" borderId="2" xfId="0" applyNumberFormat="1" applyFont="1" applyBorder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184" fontId="9" fillId="0" borderId="0" xfId="0" applyFont="1" applyAlignment="1">
      <alignment vertical="center"/>
    </xf>
    <xf numFmtId="184" fontId="9" fillId="0" borderId="13" xfId="0" applyNumberFormat="1" applyFont="1" applyBorder="1" applyAlignment="1" applyProtection="1">
      <alignment horizontal="center" vertical="center" wrapText="1"/>
      <protection/>
    </xf>
    <xf numFmtId="184" fontId="9" fillId="0" borderId="13" xfId="0" applyNumberFormat="1" applyFont="1" applyBorder="1" applyAlignment="1" applyProtection="1">
      <alignment horizontal="center" vertical="center"/>
      <protection/>
    </xf>
    <xf numFmtId="184" fontId="9" fillId="0" borderId="8" xfId="0" applyNumberFormat="1" applyFont="1" applyBorder="1" applyAlignment="1" applyProtection="1">
      <alignment vertical="center"/>
      <protection/>
    </xf>
    <xf numFmtId="185" fontId="9" fillId="0" borderId="7" xfId="0" applyNumberFormat="1" applyFont="1" applyBorder="1" applyAlignment="1" applyProtection="1">
      <alignment vertical="center"/>
      <protection/>
    </xf>
    <xf numFmtId="185" fontId="9" fillId="0" borderId="2" xfId="0" applyNumberFormat="1" applyFont="1" applyBorder="1" applyAlignment="1" applyProtection="1">
      <alignment vertical="center"/>
      <protection/>
    </xf>
    <xf numFmtId="195" fontId="9" fillId="0" borderId="7" xfId="0" applyNumberFormat="1" applyFont="1" applyBorder="1" applyAlignment="1" applyProtection="1">
      <alignment vertical="center"/>
      <protection/>
    </xf>
    <xf numFmtId="184" fontId="9" fillId="0" borderId="14" xfId="0" applyNumberFormat="1" applyFont="1" applyBorder="1" applyAlignment="1" applyProtection="1">
      <alignment horizontal="center" vertical="center"/>
      <protection/>
    </xf>
    <xf numFmtId="184" fontId="9" fillId="0" borderId="15" xfId="0" applyFont="1" applyBorder="1" applyAlignment="1">
      <alignment horizontal="center" vertical="center"/>
    </xf>
    <xf numFmtId="184" fontId="9" fillId="0" borderId="16" xfId="0" applyNumberFormat="1" applyFont="1" applyBorder="1" applyAlignment="1" applyProtection="1">
      <alignment horizontal="center" vertical="center"/>
      <protection/>
    </xf>
    <xf numFmtId="184" fontId="9" fillId="0" borderId="17" xfId="0" applyFont="1" applyBorder="1" applyAlignment="1">
      <alignment horizontal="center" vertical="center"/>
    </xf>
    <xf numFmtId="184" fontId="9" fillId="0" borderId="18" xfId="0" applyNumberFormat="1" applyFont="1" applyBorder="1" applyAlignment="1" applyProtection="1">
      <alignment horizontal="center" vertical="center"/>
      <protection/>
    </xf>
    <xf numFmtId="184" fontId="9" fillId="0" borderId="19" xfId="0" applyFont="1" applyBorder="1" applyAlignment="1">
      <alignment horizontal="center" vertical="center"/>
    </xf>
    <xf numFmtId="184" fontId="9" fillId="0" borderId="20" xfId="0" applyFont="1" applyBorder="1" applyAlignment="1">
      <alignment horizontal="center" vertical="center"/>
    </xf>
    <xf numFmtId="184" fontId="9" fillId="0" borderId="21" xfId="0" applyNumberFormat="1" applyFont="1" applyBorder="1" applyAlignment="1" applyProtection="1">
      <alignment horizontal="center" vertical="center"/>
      <protection/>
    </xf>
    <xf numFmtId="184" fontId="9" fillId="0" borderId="3" xfId="0" applyFont="1" applyBorder="1" applyAlignment="1">
      <alignment horizontal="center" vertical="center"/>
    </xf>
    <xf numFmtId="184" fontId="9" fillId="0" borderId="22" xfId="0" applyNumberFormat="1" applyFont="1" applyBorder="1" applyAlignment="1" applyProtection="1">
      <alignment horizontal="center" vertical="center"/>
      <protection/>
    </xf>
    <xf numFmtId="184" fontId="9" fillId="0" borderId="10" xfId="0" applyFont="1" applyBorder="1" applyAlignment="1">
      <alignment horizontal="center" vertical="center"/>
    </xf>
    <xf numFmtId="184" fontId="9" fillId="0" borderId="23" xfId="0" applyNumberFormat="1" applyFont="1" applyBorder="1" applyAlignment="1" applyProtection="1">
      <alignment horizontal="center" vertical="center"/>
      <protection/>
    </xf>
    <xf numFmtId="184" fontId="9" fillId="0" borderId="5" xfId="0" applyFont="1" applyBorder="1" applyAlignment="1">
      <alignment horizontal="center" vertical="center"/>
    </xf>
    <xf numFmtId="184" fontId="9" fillId="0" borderId="21" xfId="0" applyNumberFormat="1" applyFont="1" applyBorder="1" applyAlignment="1" applyProtection="1">
      <alignment horizontal="center" vertical="center" wrapText="1"/>
      <protection/>
    </xf>
    <xf numFmtId="184" fontId="9" fillId="0" borderId="24" xfId="0" applyNumberFormat="1" applyFont="1" applyBorder="1" applyAlignment="1" applyProtection="1">
      <alignment horizontal="center" vertical="center" wrapText="1"/>
      <protection/>
    </xf>
    <xf numFmtId="184" fontId="9" fillId="0" borderId="11" xfId="0" applyFont="1" applyBorder="1" applyAlignment="1">
      <alignment horizontal="center" vertical="center"/>
    </xf>
    <xf numFmtId="184" fontId="9" fillId="0" borderId="0" xfId="0" applyNumberFormat="1" applyFont="1" applyBorder="1" applyAlignment="1" applyProtection="1">
      <alignment vertical="center"/>
      <protection/>
    </xf>
    <xf numFmtId="184" fontId="9" fillId="0" borderId="0" xfId="0" applyFont="1" applyBorder="1" applyAlignment="1">
      <alignment vertical="center"/>
    </xf>
    <xf numFmtId="184" fontId="9" fillId="0" borderId="9" xfId="0" applyNumberFormat="1" applyFont="1" applyBorder="1" applyAlignment="1" applyProtection="1">
      <alignment vertical="center"/>
      <protection/>
    </xf>
    <xf numFmtId="184" fontId="9" fillId="0" borderId="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Q69"/>
  <sheetViews>
    <sheetView tabSelected="1" zoomScale="85" zoomScaleNormal="85" zoomScaleSheetLayoutView="100" workbookViewId="0" topLeftCell="A1">
      <selection activeCell="D34" sqref="D34"/>
    </sheetView>
  </sheetViews>
  <sheetFormatPr defaultColWidth="6.66015625" defaultRowHeight="18"/>
  <cols>
    <col min="1" max="1" width="6.66015625" style="7" customWidth="1"/>
    <col min="2" max="2" width="13.66015625" style="7" customWidth="1"/>
    <col min="3" max="5" width="6.58203125" style="7" customWidth="1"/>
    <col min="6" max="7" width="5.58203125" style="7" customWidth="1"/>
    <col min="8" max="15" width="3.66015625" style="7" customWidth="1"/>
    <col min="16" max="16" width="1.07421875" style="7" customWidth="1"/>
    <col min="17" max="17" width="6.66015625" style="7" customWidth="1"/>
    <col min="18" max="18" width="2.66015625" style="7" customWidth="1"/>
    <col min="19" max="16384" width="6.66015625" style="7" customWidth="1"/>
  </cols>
  <sheetData>
    <row r="1" ht="18.75">
      <c r="B1" s="8" t="s">
        <v>31</v>
      </c>
    </row>
    <row r="2" ht="24" customHeight="1"/>
    <row r="3" spans="2:15" s="3" customFormat="1" ht="36" customHeight="1" thickBot="1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s="5" customFormat="1" ht="21" customHeight="1">
      <c r="B4" s="20"/>
      <c r="C4" s="73" t="s">
        <v>9</v>
      </c>
      <c r="D4" s="74"/>
      <c r="E4" s="75"/>
      <c r="F4" s="73" t="s">
        <v>15</v>
      </c>
      <c r="G4" s="75"/>
      <c r="H4" s="73" t="s">
        <v>11</v>
      </c>
      <c r="I4" s="74"/>
      <c r="J4" s="74"/>
      <c r="K4" s="74"/>
      <c r="L4" s="74"/>
      <c r="M4" s="74"/>
      <c r="N4" s="74"/>
      <c r="O4" s="75"/>
      <c r="P4" s="4"/>
    </row>
    <row r="5" spans="2:16" ht="21" customHeight="1">
      <c r="B5" s="21"/>
      <c r="C5" s="76" t="s">
        <v>12</v>
      </c>
      <c r="D5" s="78" t="s">
        <v>10</v>
      </c>
      <c r="E5" s="80" t="s">
        <v>1</v>
      </c>
      <c r="F5" s="82" t="s">
        <v>28</v>
      </c>
      <c r="G5" s="83" t="s">
        <v>29</v>
      </c>
      <c r="H5" s="69" t="s">
        <v>13</v>
      </c>
      <c r="I5" s="70"/>
      <c r="J5" s="70"/>
      <c r="K5" s="70"/>
      <c r="L5" s="71" t="s">
        <v>14</v>
      </c>
      <c r="M5" s="70"/>
      <c r="N5" s="70"/>
      <c r="O5" s="72"/>
      <c r="P5" s="6"/>
    </row>
    <row r="6" spans="2:16" ht="21" customHeight="1" thickBot="1">
      <c r="B6" s="22"/>
      <c r="C6" s="77"/>
      <c r="D6" s="79"/>
      <c r="E6" s="81"/>
      <c r="F6" s="77"/>
      <c r="G6" s="84"/>
      <c r="H6" s="23" t="s">
        <v>2</v>
      </c>
      <c r="I6" s="24" t="s">
        <v>3</v>
      </c>
      <c r="J6" s="24" t="s">
        <v>4</v>
      </c>
      <c r="K6" s="24" t="s">
        <v>5</v>
      </c>
      <c r="L6" s="25" t="s">
        <v>2</v>
      </c>
      <c r="M6" s="24" t="s">
        <v>3</v>
      </c>
      <c r="N6" s="24" t="s">
        <v>4</v>
      </c>
      <c r="O6" s="26" t="s">
        <v>5</v>
      </c>
      <c r="P6" s="6"/>
    </row>
    <row r="7" spans="2:16" ht="15.75" customHeight="1">
      <c r="B7" s="21"/>
      <c r="C7" s="21"/>
      <c r="D7" s="27"/>
      <c r="E7" s="28"/>
      <c r="F7" s="21"/>
      <c r="G7" s="29"/>
      <c r="H7" s="21"/>
      <c r="I7" s="30"/>
      <c r="J7" s="30"/>
      <c r="K7" s="30"/>
      <c r="L7" s="31"/>
      <c r="M7" s="32"/>
      <c r="N7" s="32"/>
      <c r="O7" s="33"/>
      <c r="P7" s="6"/>
    </row>
    <row r="8" spans="2:16" ht="15.75" customHeight="1">
      <c r="B8" s="34" t="s">
        <v>16</v>
      </c>
      <c r="C8" s="51">
        <v>8943</v>
      </c>
      <c r="D8" s="54">
        <v>9345</v>
      </c>
      <c r="E8" s="53">
        <f>C8-D8</f>
        <v>-402</v>
      </c>
      <c r="F8" s="35">
        <v>8.5</v>
      </c>
      <c r="G8" s="36">
        <v>8.8</v>
      </c>
      <c r="H8" s="21">
        <f>INT(365/C8)</f>
        <v>0</v>
      </c>
      <c r="I8" s="37">
        <f>INT(((365/C8)-H8)*24)</f>
        <v>0</v>
      </c>
      <c r="J8" s="37">
        <f>+INT(((((365/C8)-H8)*24)-I8)*60)</f>
        <v>58</v>
      </c>
      <c r="K8" s="37">
        <f>+ROUND(((((((365/C8)-H8)*24)-I8)*60)-J8)*60,0)</f>
        <v>46</v>
      </c>
      <c r="L8" s="31">
        <f>INT(365/D8)</f>
        <v>0</v>
      </c>
      <c r="M8" s="28">
        <f>INT(((365/D8)-L8)*24)</f>
        <v>0</v>
      </c>
      <c r="N8" s="38">
        <f>+INT(((((365/D8)-L8)*24)-M8)*60)</f>
        <v>56</v>
      </c>
      <c r="O8" s="39">
        <f>+ROUND(((((((365/D8)-L8)*24)-M8)*60)-N8)*60,0)</f>
        <v>15</v>
      </c>
      <c r="P8" s="6"/>
    </row>
    <row r="9" spans="2:16" ht="15.75" customHeight="1">
      <c r="B9" s="34"/>
      <c r="C9" s="35"/>
      <c r="D9" s="55"/>
      <c r="E9" s="53"/>
      <c r="F9" s="35"/>
      <c r="G9" s="36"/>
      <c r="H9" s="21"/>
      <c r="I9" s="30"/>
      <c r="J9" s="30"/>
      <c r="K9" s="30"/>
      <c r="L9" s="31"/>
      <c r="M9" s="32"/>
      <c r="N9" s="32"/>
      <c r="O9" s="33"/>
      <c r="P9" s="6"/>
    </row>
    <row r="10" spans="2:16" ht="15.75" customHeight="1">
      <c r="B10" s="34" t="s">
        <v>17</v>
      </c>
      <c r="C10" s="51">
        <v>10167</v>
      </c>
      <c r="D10" s="54">
        <v>10297</v>
      </c>
      <c r="E10" s="53">
        <f aca="true" t="shared" si="0" ref="E10:E24">C10-D10</f>
        <v>-130</v>
      </c>
      <c r="F10" s="35">
        <v>9.6</v>
      </c>
      <c r="G10" s="36">
        <v>9.7</v>
      </c>
      <c r="H10" s="21">
        <f>INT(365/C10)</f>
        <v>0</v>
      </c>
      <c r="I10" s="37">
        <f>INT(((365/C10)-H10)*24)</f>
        <v>0</v>
      </c>
      <c r="J10" s="37">
        <f>+INT(((((365/C10)-H10)*24)-I10)*60)</f>
        <v>51</v>
      </c>
      <c r="K10" s="37">
        <f>+ROUND(((((((365/C10)-H10)*24)-I10)*60)-J10)*60,0)</f>
        <v>42</v>
      </c>
      <c r="L10" s="31">
        <f>INT(365/D10)</f>
        <v>0</v>
      </c>
      <c r="M10" s="28">
        <f>INT(((365/D10)-L10)*24)</f>
        <v>0</v>
      </c>
      <c r="N10" s="28">
        <f>+INT(((((365/D10)-L10)*24)-M10)*60)</f>
        <v>51</v>
      </c>
      <c r="O10" s="39">
        <f>+ROUND(((((((365/D10)-L10)*24)-M10)*60)-N10)*60,0)</f>
        <v>3</v>
      </c>
      <c r="P10" s="6"/>
    </row>
    <row r="11" spans="2:16" ht="15.75" customHeight="1">
      <c r="B11" s="34"/>
      <c r="C11" s="35"/>
      <c r="D11" s="55"/>
      <c r="E11" s="53"/>
      <c r="F11" s="35"/>
      <c r="G11" s="36"/>
      <c r="H11" s="21"/>
      <c r="I11" s="30"/>
      <c r="J11" s="30"/>
      <c r="K11" s="30"/>
      <c r="L11" s="31"/>
      <c r="M11" s="32"/>
      <c r="N11" s="32"/>
      <c r="O11" s="33"/>
      <c r="P11" s="6"/>
    </row>
    <row r="12" spans="2:16" ht="15.75" customHeight="1">
      <c r="B12" s="34" t="s">
        <v>22</v>
      </c>
      <c r="C12" s="51">
        <v>23</v>
      </c>
      <c r="D12" s="54">
        <v>32</v>
      </c>
      <c r="E12" s="53">
        <f t="shared" si="0"/>
        <v>-9</v>
      </c>
      <c r="F12" s="35">
        <v>2.6</v>
      </c>
      <c r="G12" s="36">
        <v>3.4</v>
      </c>
      <c r="H12" s="21">
        <f>INT(365/C12)</f>
        <v>15</v>
      </c>
      <c r="I12" s="37">
        <f>INT(((365/C12)-H12)*24)</f>
        <v>20</v>
      </c>
      <c r="J12" s="37">
        <f>+INT(((((365/C12)-H12)*24)-I12)*60)</f>
        <v>52</v>
      </c>
      <c r="K12" s="37">
        <f>+ROUND(((((((365/C12)-H12)*24)-I12)*60)-J12)*60,0)</f>
        <v>10</v>
      </c>
      <c r="L12" s="31">
        <f>INT(365/D12)</f>
        <v>11</v>
      </c>
      <c r="M12" s="28">
        <f>INT(((365/D12)-L12)*24)</f>
        <v>9</v>
      </c>
      <c r="N12" s="28">
        <f>+INT(((((365/D12)-L12)*24)-M12)*60)</f>
        <v>45</v>
      </c>
      <c r="O12" s="39">
        <f>+ROUND(((((((365/D12)-L12)*24)-M12)*60)-N12)*60,0)</f>
        <v>0</v>
      </c>
      <c r="P12" s="6"/>
    </row>
    <row r="13" spans="2:16" ht="15.75" customHeight="1">
      <c r="B13" s="34"/>
      <c r="C13" s="35"/>
      <c r="D13" s="54"/>
      <c r="E13" s="53"/>
      <c r="F13" s="35"/>
      <c r="G13" s="36"/>
      <c r="H13" s="21"/>
      <c r="I13" s="30"/>
      <c r="J13" s="30"/>
      <c r="K13" s="30"/>
      <c r="L13" s="31"/>
      <c r="M13" s="32"/>
      <c r="N13" s="32"/>
      <c r="O13" s="33"/>
      <c r="P13" s="6"/>
    </row>
    <row r="14" spans="2:16" ht="15.75" customHeight="1">
      <c r="B14" s="34" t="s">
        <v>23</v>
      </c>
      <c r="C14" s="51">
        <v>12</v>
      </c>
      <c r="D14" s="54">
        <v>15</v>
      </c>
      <c r="E14" s="53">
        <f t="shared" si="0"/>
        <v>-3</v>
      </c>
      <c r="F14" s="35">
        <v>1.3</v>
      </c>
      <c r="G14" s="36">
        <v>1.6</v>
      </c>
      <c r="H14" s="21">
        <f>INT(365/C14)</f>
        <v>30</v>
      </c>
      <c r="I14" s="37">
        <f>INT(((365/C14)-H14)*24)</f>
        <v>10</v>
      </c>
      <c r="J14" s="37">
        <f>+INT(((((365/C14)-H14)*24)-I14)*60)</f>
        <v>0</v>
      </c>
      <c r="K14" s="37">
        <f>+ROUND(((((((365/C14)-H14)*24)-I14)*60)-J14)*60,0)</f>
        <v>0</v>
      </c>
      <c r="L14" s="31">
        <f>INT(365/D14)</f>
        <v>24</v>
      </c>
      <c r="M14" s="28">
        <f>INT(((365/D14)-L14)*24)</f>
        <v>7</v>
      </c>
      <c r="N14" s="28">
        <f>+INT(((((365/D14)-L14)*24)-M14)*60)</f>
        <v>59</v>
      </c>
      <c r="O14" s="39">
        <f>+ROUND(((((((365/D14)-L14)*24)-M14)*60)-N14)*60,0)</f>
        <v>60</v>
      </c>
      <c r="P14" s="6"/>
    </row>
    <row r="15" spans="2:16" ht="15.75" customHeight="1">
      <c r="B15" s="34"/>
      <c r="C15" s="35"/>
      <c r="D15" s="55"/>
      <c r="E15" s="53"/>
      <c r="F15" s="35"/>
      <c r="G15" s="36"/>
      <c r="H15" s="21"/>
      <c r="I15" s="30"/>
      <c r="J15" s="30"/>
      <c r="K15" s="30"/>
      <c r="L15" s="31"/>
      <c r="M15" s="32"/>
      <c r="N15" s="32"/>
      <c r="O15" s="33"/>
      <c r="P15" s="6"/>
    </row>
    <row r="16" spans="2:16" ht="15.75" customHeight="1">
      <c r="B16" s="34" t="s">
        <v>18</v>
      </c>
      <c r="C16" s="52">
        <v>-1224</v>
      </c>
      <c r="D16" s="56">
        <v>-952</v>
      </c>
      <c r="E16" s="53">
        <f>C16-D16</f>
        <v>-272</v>
      </c>
      <c r="F16" s="50">
        <v>-1.2</v>
      </c>
      <c r="G16" s="68">
        <v>-0.9</v>
      </c>
      <c r="H16" s="40" t="s">
        <v>6</v>
      </c>
      <c r="I16" s="41" t="s">
        <v>6</v>
      </c>
      <c r="J16" s="41" t="s">
        <v>6</v>
      </c>
      <c r="K16" s="41" t="s">
        <v>6</v>
      </c>
      <c r="L16" s="42" t="s">
        <v>6</v>
      </c>
      <c r="M16" s="38" t="s">
        <v>6</v>
      </c>
      <c r="N16" s="38" t="s">
        <v>6</v>
      </c>
      <c r="O16" s="43" t="s">
        <v>6</v>
      </c>
      <c r="P16" s="6"/>
    </row>
    <row r="17" spans="2:16" ht="15.75" customHeight="1">
      <c r="B17" s="34"/>
      <c r="C17" s="51"/>
      <c r="D17" s="54"/>
      <c r="E17" s="53"/>
      <c r="F17" s="35"/>
      <c r="G17" s="36"/>
      <c r="H17" s="21"/>
      <c r="I17" s="30"/>
      <c r="J17" s="30"/>
      <c r="K17" s="30"/>
      <c r="L17" s="31"/>
      <c r="M17" s="32"/>
      <c r="N17" s="32"/>
      <c r="O17" s="33"/>
      <c r="P17" s="6"/>
    </row>
    <row r="18" spans="2:16" ht="15.75" customHeight="1">
      <c r="B18" s="34" t="s">
        <v>19</v>
      </c>
      <c r="C18" s="51">
        <v>263</v>
      </c>
      <c r="D18" s="54">
        <v>282</v>
      </c>
      <c r="E18" s="53">
        <f t="shared" si="0"/>
        <v>-19</v>
      </c>
      <c r="F18" s="35">
        <v>28.6</v>
      </c>
      <c r="G18" s="36">
        <v>29.3</v>
      </c>
      <c r="H18" s="21">
        <f>INT(365/C18)</f>
        <v>1</v>
      </c>
      <c r="I18" s="37">
        <f>INT(((365/C18)-H18)*24)</f>
        <v>9</v>
      </c>
      <c r="J18" s="37">
        <f>+INT(((((365/C18)-H18)*24)-I18)*60)</f>
        <v>18</v>
      </c>
      <c r="K18" s="37">
        <f>+ROUND(((((((365/C18)-H18)*24)-I18)*60)-J18)*60,0)</f>
        <v>29</v>
      </c>
      <c r="L18" s="31">
        <f>INT(365/D18)</f>
        <v>1</v>
      </c>
      <c r="M18" s="28">
        <f>INT(((365/D18)-L18)*24)</f>
        <v>7</v>
      </c>
      <c r="N18" s="28">
        <f>+INT(((((365/D18)-L18)*24)-M18)*60)</f>
        <v>3</v>
      </c>
      <c r="O18" s="39">
        <f>+ROUND(((((((365/D18)-L18)*24)-M18)*60)-N18)*60,0)</f>
        <v>50</v>
      </c>
      <c r="P18" s="6"/>
    </row>
    <row r="19" spans="2:16" ht="15.75" customHeight="1">
      <c r="B19" s="21"/>
      <c r="C19" s="51"/>
      <c r="D19" s="54"/>
      <c r="E19" s="53"/>
      <c r="F19" s="35"/>
      <c r="G19" s="36"/>
      <c r="H19" s="21"/>
      <c r="I19" s="30"/>
      <c r="J19" s="30"/>
      <c r="K19" s="30"/>
      <c r="L19" s="31"/>
      <c r="M19" s="32"/>
      <c r="N19" s="32"/>
      <c r="O19" s="33"/>
      <c r="P19" s="6"/>
    </row>
    <row r="20" spans="2:16" ht="15.75" customHeight="1">
      <c r="B20" s="34" t="s">
        <v>24</v>
      </c>
      <c r="C20" s="51">
        <v>99</v>
      </c>
      <c r="D20" s="54">
        <v>96</v>
      </c>
      <c r="E20" s="53">
        <f t="shared" si="0"/>
        <v>3</v>
      </c>
      <c r="F20" s="35">
        <v>10.8</v>
      </c>
      <c r="G20" s="36">
        <v>10</v>
      </c>
      <c r="H20" s="21">
        <f>INT(365/C20)</f>
        <v>3</v>
      </c>
      <c r="I20" s="37">
        <f>INT(((365/C20)-H20)*24)</f>
        <v>16</v>
      </c>
      <c r="J20" s="37">
        <f>+INT(((((365/C20)-H20)*24)-I20)*60)</f>
        <v>29</v>
      </c>
      <c r="K20" s="37">
        <f>+ROUND(((((((365/C20)-H20)*24)-I20)*60)-J20)*60,0)</f>
        <v>5</v>
      </c>
      <c r="L20" s="31">
        <f>INT(365/D20)</f>
        <v>3</v>
      </c>
      <c r="M20" s="28">
        <f>INT(((365/D20)-L20)*24)</f>
        <v>19</v>
      </c>
      <c r="N20" s="28">
        <f>+INT(((((365/D20)-L20)*24)-M20)*60)</f>
        <v>15</v>
      </c>
      <c r="O20" s="39">
        <f>+ROUND(((((((365/D20)-L20)*24)-M20)*60)-N20)*60,0)</f>
        <v>0</v>
      </c>
      <c r="P20" s="6"/>
    </row>
    <row r="21" spans="2:16" ht="15.75" customHeight="1">
      <c r="B21" s="21"/>
      <c r="C21" s="51"/>
      <c r="D21" s="54"/>
      <c r="E21" s="53"/>
      <c r="F21" s="35"/>
      <c r="G21" s="36"/>
      <c r="H21" s="21"/>
      <c r="I21" s="30"/>
      <c r="J21" s="30"/>
      <c r="K21" s="30"/>
      <c r="L21" s="31"/>
      <c r="M21" s="32"/>
      <c r="N21" s="32"/>
      <c r="O21" s="33"/>
      <c r="P21" s="6"/>
    </row>
    <row r="22" spans="2:16" ht="15.75" customHeight="1">
      <c r="B22" s="34" t="s">
        <v>25</v>
      </c>
      <c r="C22" s="51">
        <v>164</v>
      </c>
      <c r="D22" s="54">
        <v>186</v>
      </c>
      <c r="E22" s="53">
        <f t="shared" si="0"/>
        <v>-22</v>
      </c>
      <c r="F22" s="35">
        <v>17.8</v>
      </c>
      <c r="G22" s="36">
        <v>19.3</v>
      </c>
      <c r="H22" s="21">
        <f>INT(365/C22)</f>
        <v>2</v>
      </c>
      <c r="I22" s="37">
        <f>INT(((365/C22)-H22)*24)</f>
        <v>5</v>
      </c>
      <c r="J22" s="37">
        <f>+INT(((((365/C22)-H22)*24)-I22)*60)</f>
        <v>24</v>
      </c>
      <c r="K22" s="37">
        <f>+ROUND(((((((365/C22)-H22)*24)-I22)*60)-J22)*60,0)</f>
        <v>53</v>
      </c>
      <c r="L22" s="31">
        <f>INT(365/D22)</f>
        <v>1</v>
      </c>
      <c r="M22" s="28">
        <f>INT(((365/D22)-L22)*24)</f>
        <v>23</v>
      </c>
      <c r="N22" s="28">
        <f>+INT(((((365/D22)-L22)*24)-M22)*60)</f>
        <v>5</v>
      </c>
      <c r="O22" s="39">
        <f>+ROUND(((((((365/D22)-L22)*24)-M22)*60)-N22)*60,0)</f>
        <v>48</v>
      </c>
      <c r="P22" s="6"/>
    </row>
    <row r="23" spans="2:17" ht="15.75" customHeight="1">
      <c r="B23" s="21"/>
      <c r="C23" s="51"/>
      <c r="D23" s="54"/>
      <c r="E23" s="53"/>
      <c r="F23" s="35"/>
      <c r="G23" s="36"/>
      <c r="H23" s="21"/>
      <c r="I23" s="30"/>
      <c r="J23" s="30"/>
      <c r="K23" s="30"/>
      <c r="L23" s="31"/>
      <c r="M23" s="32"/>
      <c r="N23" s="32"/>
      <c r="O23" s="33"/>
      <c r="P23" s="6"/>
      <c r="Q23" s="12"/>
    </row>
    <row r="24" spans="2:17" ht="15.75" customHeight="1">
      <c r="B24" s="34" t="s">
        <v>20</v>
      </c>
      <c r="C24" s="51">
        <v>44</v>
      </c>
      <c r="D24" s="54">
        <v>44</v>
      </c>
      <c r="E24" s="53">
        <f t="shared" si="0"/>
        <v>0</v>
      </c>
      <c r="F24" s="35">
        <v>4.9</v>
      </c>
      <c r="G24" s="36">
        <v>4.7</v>
      </c>
      <c r="H24" s="21">
        <f>INT(365/C24)</f>
        <v>8</v>
      </c>
      <c r="I24" s="37">
        <f>INT(((365/C24)-H24)*24)</f>
        <v>7</v>
      </c>
      <c r="J24" s="37">
        <f>+INT(((((365/C24)-H24)*24)-I24)*60)</f>
        <v>5</v>
      </c>
      <c r="K24" s="37">
        <f>+ROUND(((((((365/C24)-H24)*24)-I24)*60)-J24)*60,0)</f>
        <v>27</v>
      </c>
      <c r="L24" s="31">
        <f>INT(365/D24)</f>
        <v>8</v>
      </c>
      <c r="M24" s="28">
        <f>INT(((365/D24)-L24)*24)</f>
        <v>7</v>
      </c>
      <c r="N24" s="28">
        <f>+INT(((((365/D24)-L24)*24)-M24)*60)</f>
        <v>5</v>
      </c>
      <c r="O24" s="39">
        <f>+ROUND(((((((365/D24)-L24)*24)-M24)*60)-N24)*60,0)</f>
        <v>27</v>
      </c>
      <c r="P24" s="6"/>
      <c r="Q24" s="12"/>
    </row>
    <row r="25" spans="2:16" ht="15.75" customHeight="1">
      <c r="B25" s="21"/>
      <c r="C25" s="51"/>
      <c r="D25" s="54"/>
      <c r="E25" s="53"/>
      <c r="F25" s="35"/>
      <c r="G25" s="36"/>
      <c r="H25" s="21"/>
      <c r="I25" s="30"/>
      <c r="J25" s="30"/>
      <c r="K25" s="30"/>
      <c r="L25" s="31"/>
      <c r="M25" s="32"/>
      <c r="N25" s="32"/>
      <c r="O25" s="33"/>
      <c r="P25" s="6"/>
    </row>
    <row r="26" spans="2:16" ht="13.5" customHeight="1">
      <c r="B26" s="63" t="s">
        <v>26</v>
      </c>
      <c r="C26" s="51">
        <v>34</v>
      </c>
      <c r="D26" s="54">
        <v>33</v>
      </c>
      <c r="E26" s="53">
        <f aca="true" t="shared" si="1" ref="E26:E34">C26-D26</f>
        <v>1</v>
      </c>
      <c r="F26" s="67">
        <f>C26/(C8+C26)*1000</f>
        <v>3.7874568341316697</v>
      </c>
      <c r="G26" s="66">
        <v>3.5</v>
      </c>
      <c r="H26" s="60">
        <f>INT(365/C26)</f>
        <v>10</v>
      </c>
      <c r="I26" s="61">
        <f>INT(((365/C26)-H26)*24)</f>
        <v>17</v>
      </c>
      <c r="J26" s="61">
        <f>+INT(((((365/C26)-H26)*24)-I26)*60)</f>
        <v>38</v>
      </c>
      <c r="K26" s="85">
        <f>+ROUND(((((((365/C26)-H26)*24)-I26)*60)-J26)*60,0)</f>
        <v>49</v>
      </c>
      <c r="L26" s="65">
        <f>INT(365/D26)</f>
        <v>11</v>
      </c>
      <c r="M26" s="85">
        <f>INT(((365/D26)-L26)*24)</f>
        <v>1</v>
      </c>
      <c r="N26" s="85">
        <f>+INT(((((365/D26)-L26)*24)-M26)*60)</f>
        <v>27</v>
      </c>
      <c r="O26" s="87">
        <f>+ROUND(((((((365/D26)-L26)*24)-M26)*60)-N26)*60,0)</f>
        <v>16</v>
      </c>
      <c r="P26" s="6"/>
    </row>
    <row r="27" spans="2:16" ht="13.5" customHeight="1">
      <c r="B27" s="64"/>
      <c r="C27" s="51"/>
      <c r="D27" s="54"/>
      <c r="E27" s="53"/>
      <c r="F27" s="67"/>
      <c r="G27" s="66"/>
      <c r="H27" s="60"/>
      <c r="I27" s="62"/>
      <c r="J27" s="62"/>
      <c r="K27" s="86"/>
      <c r="L27" s="65"/>
      <c r="M27" s="86"/>
      <c r="N27" s="86"/>
      <c r="O27" s="88"/>
      <c r="P27" s="6"/>
    </row>
    <row r="28" spans="2:16" ht="15.75" customHeight="1">
      <c r="B28" s="21"/>
      <c r="C28" s="51"/>
      <c r="D28" s="54"/>
      <c r="E28" s="53"/>
      <c r="F28" s="35"/>
      <c r="G28" s="36"/>
      <c r="H28" s="21"/>
      <c r="I28" s="30"/>
      <c r="J28" s="30"/>
      <c r="K28" s="30"/>
      <c r="L28" s="31" t="s">
        <v>30</v>
      </c>
      <c r="M28" s="28" t="s">
        <v>30</v>
      </c>
      <c r="N28" s="28" t="s">
        <v>30</v>
      </c>
      <c r="O28" s="39" t="s">
        <v>30</v>
      </c>
      <c r="P28" s="6"/>
    </row>
    <row r="29" spans="2:16" ht="12.75" customHeight="1">
      <c r="B29" s="63" t="s">
        <v>27</v>
      </c>
      <c r="C29" s="51">
        <v>10</v>
      </c>
      <c r="D29" s="54">
        <v>11</v>
      </c>
      <c r="E29" s="53">
        <f t="shared" si="1"/>
        <v>-1</v>
      </c>
      <c r="F29" s="67">
        <f>C29/(C8+C26)*1000</f>
        <v>1.1139578923916675</v>
      </c>
      <c r="G29" s="66">
        <v>1.2</v>
      </c>
      <c r="H29" s="60">
        <f>INT(365/C29)</f>
        <v>36</v>
      </c>
      <c r="I29" s="61">
        <f>INT(((365/C29)-H29)*24)</f>
        <v>12</v>
      </c>
      <c r="J29" s="61">
        <f>+INT(((((365/C29)-H29)*24)-I29)*60)</f>
        <v>0</v>
      </c>
      <c r="K29" s="85">
        <f>+ROUND(((((((365/C29)-H29)*24)-I29)*60)-J29)*60,0)</f>
        <v>0</v>
      </c>
      <c r="L29" s="65">
        <f>INT(365/D29)</f>
        <v>33</v>
      </c>
      <c r="M29" s="85">
        <f>INT(((365/D29)-L29)*24)</f>
        <v>4</v>
      </c>
      <c r="N29" s="85">
        <f>+INT(((((365/D29)-L29)*24)-M29)*60)</f>
        <v>21</v>
      </c>
      <c r="O29" s="87">
        <f>+ROUND(((((((365/D29)-L29)*24)-M29)*60)-N29)*60,0)</f>
        <v>49</v>
      </c>
      <c r="P29" s="6"/>
    </row>
    <row r="30" spans="2:16" ht="12.75" customHeight="1">
      <c r="B30" s="64"/>
      <c r="C30" s="51"/>
      <c r="D30" s="54"/>
      <c r="E30" s="53"/>
      <c r="F30" s="67"/>
      <c r="G30" s="66"/>
      <c r="H30" s="60"/>
      <c r="I30" s="62"/>
      <c r="J30" s="62"/>
      <c r="K30" s="86"/>
      <c r="L30" s="65"/>
      <c r="M30" s="86"/>
      <c r="N30" s="86"/>
      <c r="O30" s="88"/>
      <c r="P30" s="6"/>
    </row>
    <row r="31" spans="2:16" ht="15.75" customHeight="1">
      <c r="B31" s="21"/>
      <c r="C31" s="51"/>
      <c r="D31" s="54"/>
      <c r="E31" s="53"/>
      <c r="F31" s="35"/>
      <c r="G31" s="36"/>
      <c r="H31" s="21"/>
      <c r="I31" s="30"/>
      <c r="J31" s="30"/>
      <c r="K31" s="30"/>
      <c r="L31" s="31"/>
      <c r="M31" s="32"/>
      <c r="N31" s="32"/>
      <c r="O31" s="33"/>
      <c r="P31" s="6"/>
    </row>
    <row r="32" spans="2:16" ht="15.75" customHeight="1">
      <c r="B32" s="21" t="s">
        <v>7</v>
      </c>
      <c r="C32" s="51">
        <v>5512</v>
      </c>
      <c r="D32" s="54">
        <v>5908</v>
      </c>
      <c r="E32" s="53">
        <f t="shared" si="1"/>
        <v>-396</v>
      </c>
      <c r="F32" s="35">
        <v>5.2</v>
      </c>
      <c r="G32" s="36">
        <v>5.6</v>
      </c>
      <c r="H32" s="21">
        <f>INT(365/C32)</f>
        <v>0</v>
      </c>
      <c r="I32" s="37">
        <f>INT(((365/C32)-H32)*24)</f>
        <v>1</v>
      </c>
      <c r="J32" s="37">
        <f>+INT(((((365/C32)-H32)*24)-I32)*60)</f>
        <v>35</v>
      </c>
      <c r="K32" s="37">
        <f>+ROUND(((((((365/C32)-H32)*24)-I32)*60)-J32)*60,0)</f>
        <v>21</v>
      </c>
      <c r="L32" s="31">
        <f>INT(365/D32)</f>
        <v>0</v>
      </c>
      <c r="M32" s="28">
        <f>INT(((365/D32)-L32)*24)</f>
        <v>1</v>
      </c>
      <c r="N32" s="28">
        <f>+INT(((((365/D32)-L32)*24)-M32)*60)</f>
        <v>28</v>
      </c>
      <c r="O32" s="39">
        <f>+ROUND(((((((365/D32)-L32)*24)-M32)*60)-N32)*60,0)</f>
        <v>58</v>
      </c>
      <c r="P32" s="6"/>
    </row>
    <row r="33" spans="2:16" ht="15.75" customHeight="1">
      <c r="B33" s="21"/>
      <c r="C33" s="51"/>
      <c r="D33" s="54"/>
      <c r="E33" s="53"/>
      <c r="F33" s="35"/>
      <c r="G33" s="36"/>
      <c r="H33" s="21"/>
      <c r="I33" s="30"/>
      <c r="J33" s="30"/>
      <c r="K33" s="30"/>
      <c r="L33" s="31"/>
      <c r="M33" s="32"/>
      <c r="N33" s="32"/>
      <c r="O33" s="33"/>
      <c r="P33" s="6"/>
    </row>
    <row r="34" spans="2:16" ht="15.75" customHeight="1">
      <c r="B34" s="21" t="s">
        <v>8</v>
      </c>
      <c r="C34" s="51">
        <v>2685</v>
      </c>
      <c r="D34" s="54">
        <v>2603</v>
      </c>
      <c r="E34" s="57">
        <f t="shared" si="1"/>
        <v>82</v>
      </c>
      <c r="F34" s="59">
        <v>2.54</v>
      </c>
      <c r="G34" s="58">
        <v>2.45</v>
      </c>
      <c r="H34" s="21">
        <f>INT(365/C34)</f>
        <v>0</v>
      </c>
      <c r="I34" s="37">
        <f>INT(((365/C34)-H34)*24)</f>
        <v>3</v>
      </c>
      <c r="J34" s="37">
        <f>+INT(((((365/C34)-H34)*24)-I34)*60)</f>
        <v>15</v>
      </c>
      <c r="K34" s="37">
        <f>+ROUND(((((((365/C34)-H34)*24)-I34)*60)-J34)*60,0)</f>
        <v>45</v>
      </c>
      <c r="L34" s="31">
        <f>INT(365/D34)</f>
        <v>0</v>
      </c>
      <c r="M34" s="28">
        <f>INT(((365/D34)-L34)*24)</f>
        <v>3</v>
      </c>
      <c r="N34" s="28">
        <f>+INT(((((365/D34)-L34)*24)-M34)*60)</f>
        <v>21</v>
      </c>
      <c r="O34" s="39">
        <f>+ROUND(((((((365/D34)-L34)*24)-M34)*60)-N34)*60,0)</f>
        <v>55</v>
      </c>
      <c r="P34" s="6"/>
    </row>
    <row r="35" spans="2:16" ht="15.75" customHeight="1" thickBot="1">
      <c r="B35" s="22"/>
      <c r="C35" s="44"/>
      <c r="D35" s="45"/>
      <c r="E35" s="46"/>
      <c r="F35" s="22"/>
      <c r="G35" s="47"/>
      <c r="H35" s="22"/>
      <c r="I35" s="46"/>
      <c r="J35" s="46"/>
      <c r="K35" s="46"/>
      <c r="L35" s="48"/>
      <c r="M35" s="46"/>
      <c r="N35" s="46"/>
      <c r="O35" s="49"/>
      <c r="P35" s="6"/>
    </row>
    <row r="36" ht="12">
      <c r="H36" s="7" t="s">
        <v>21</v>
      </c>
    </row>
    <row r="37" spans="3:6" ht="12">
      <c r="C37" s="9"/>
      <c r="D37" s="7">
        <f>C8+C26</f>
        <v>8977</v>
      </c>
      <c r="F37" s="12">
        <f>C24/$D$37*1000</f>
        <v>4.901414726523337</v>
      </c>
    </row>
    <row r="38" spans="3:11" ht="12">
      <c r="C38" s="13"/>
      <c r="F38" s="12">
        <f>C26/$D$37*1000</f>
        <v>3.7874568341316697</v>
      </c>
      <c r="G38" s="14"/>
      <c r="H38" s="9"/>
      <c r="I38" s="10"/>
      <c r="J38" s="10"/>
      <c r="K38" s="10"/>
    </row>
    <row r="39" spans="3:8" ht="12">
      <c r="C39" s="9"/>
      <c r="F39" s="12">
        <f>C29/$D$37*1000</f>
        <v>1.1139578923916675</v>
      </c>
      <c r="G39" s="14"/>
      <c r="H39" s="9"/>
    </row>
    <row r="40" spans="3:11" ht="12">
      <c r="C40" s="9"/>
      <c r="F40" s="13"/>
      <c r="G40" s="14"/>
      <c r="H40" s="9"/>
      <c r="I40" s="10"/>
      <c r="J40" s="10"/>
      <c r="K40" s="10"/>
    </row>
    <row r="41" spans="3:13" ht="12">
      <c r="C41" s="15"/>
      <c r="F41" s="9"/>
      <c r="G41" s="14"/>
      <c r="H41" s="9"/>
      <c r="M41" s="16"/>
    </row>
    <row r="42" spans="3:11" ht="12">
      <c r="C42" s="9"/>
      <c r="F42" s="17"/>
      <c r="G42" s="14"/>
      <c r="H42" s="18"/>
      <c r="I42" s="11"/>
      <c r="J42" s="11"/>
      <c r="K42" s="11"/>
    </row>
    <row r="43" spans="3:13" ht="12">
      <c r="C43" s="15"/>
      <c r="F43" s="17"/>
      <c r="G43" s="14"/>
      <c r="H43" s="9"/>
      <c r="M43" s="16"/>
    </row>
    <row r="44" spans="3:11" ht="12">
      <c r="C44" s="9"/>
      <c r="F44" s="17"/>
      <c r="G44" s="14"/>
      <c r="H44" s="9"/>
      <c r="I44" s="10"/>
      <c r="J44" s="10"/>
      <c r="K44" s="10"/>
    </row>
    <row r="45" spans="3:8" ht="12">
      <c r="C45" s="15"/>
      <c r="F45" s="17"/>
      <c r="G45" s="14"/>
      <c r="H45" s="9"/>
    </row>
    <row r="46" spans="3:11" ht="12">
      <c r="C46" s="9"/>
      <c r="F46" s="17"/>
      <c r="G46" s="14"/>
      <c r="H46" s="9"/>
      <c r="I46" s="10"/>
      <c r="J46" s="10"/>
      <c r="K46" s="10"/>
    </row>
    <row r="47" spans="3:8" ht="12">
      <c r="C47" s="15"/>
      <c r="F47" s="17"/>
      <c r="G47" s="14"/>
      <c r="H47" s="9"/>
    </row>
    <row r="48" spans="3:11" ht="12">
      <c r="C48" s="9"/>
      <c r="F48" s="17"/>
      <c r="G48" s="14"/>
      <c r="H48" s="9"/>
      <c r="I48" s="10"/>
      <c r="J48" s="10"/>
      <c r="K48" s="10"/>
    </row>
    <row r="49" spans="3:8" ht="12">
      <c r="C49" s="15"/>
      <c r="F49" s="17"/>
      <c r="G49" s="14"/>
      <c r="H49" s="9"/>
    </row>
    <row r="50" spans="3:11" ht="12">
      <c r="C50" s="9"/>
      <c r="F50" s="17"/>
      <c r="G50" s="14"/>
      <c r="H50" s="9"/>
      <c r="I50" s="10"/>
      <c r="J50" s="10"/>
      <c r="K50" s="10"/>
    </row>
    <row r="51" spans="3:8" ht="12">
      <c r="C51" s="15"/>
      <c r="F51" s="17"/>
      <c r="G51" s="14"/>
      <c r="H51" s="9"/>
    </row>
    <row r="52" spans="3:11" ht="12">
      <c r="C52" s="9"/>
      <c r="F52" s="17"/>
      <c r="G52" s="14"/>
      <c r="H52" s="9"/>
      <c r="I52" s="10"/>
      <c r="J52" s="10"/>
      <c r="K52" s="10"/>
    </row>
    <row r="53" spans="3:8" ht="12">
      <c r="C53" s="15"/>
      <c r="F53" s="17"/>
      <c r="G53" s="14"/>
      <c r="H53" s="9"/>
    </row>
    <row r="54" spans="3:11" ht="12">
      <c r="C54" s="9"/>
      <c r="F54" s="17"/>
      <c r="G54" s="14"/>
      <c r="H54" s="9"/>
      <c r="I54" s="10"/>
      <c r="J54" s="10"/>
      <c r="K54" s="10"/>
    </row>
    <row r="55" spans="3:8" ht="12">
      <c r="C55" s="15"/>
      <c r="F55" s="17"/>
      <c r="G55" s="14"/>
      <c r="H55" s="9"/>
    </row>
    <row r="56" spans="3:11" ht="12">
      <c r="C56" s="9"/>
      <c r="F56" s="17"/>
      <c r="G56" s="14"/>
      <c r="H56" s="9"/>
      <c r="I56" s="10"/>
      <c r="J56" s="10"/>
      <c r="K56" s="10"/>
    </row>
    <row r="57" spans="3:8" ht="12">
      <c r="C57" s="15"/>
      <c r="F57" s="17"/>
      <c r="G57" s="14"/>
      <c r="H57" s="9"/>
    </row>
    <row r="58" spans="3:8" ht="12">
      <c r="C58" s="9"/>
      <c r="F58" s="17"/>
      <c r="G58" s="14"/>
      <c r="H58" s="9"/>
    </row>
    <row r="59" spans="3:11" ht="12">
      <c r="C59" s="15"/>
      <c r="F59" s="17"/>
      <c r="G59" s="14"/>
      <c r="H59" s="9"/>
      <c r="I59" s="10"/>
      <c r="J59" s="10"/>
      <c r="K59" s="10"/>
    </row>
    <row r="60" spans="3:8" ht="12">
      <c r="C60" s="15"/>
      <c r="F60" s="17"/>
      <c r="G60" s="14"/>
      <c r="H60" s="9"/>
    </row>
    <row r="61" spans="3:8" ht="12">
      <c r="C61" s="9"/>
      <c r="F61" s="17"/>
      <c r="G61" s="14"/>
      <c r="H61" s="9"/>
    </row>
    <row r="62" spans="3:11" ht="12">
      <c r="C62" s="15"/>
      <c r="F62" s="17"/>
      <c r="G62" s="14"/>
      <c r="H62" s="9"/>
      <c r="I62" s="10"/>
      <c r="J62" s="10"/>
      <c r="K62" s="10"/>
    </row>
    <row r="63" spans="3:8" ht="12">
      <c r="C63" s="15"/>
      <c r="F63" s="17"/>
      <c r="G63" s="14"/>
      <c r="H63" s="9"/>
    </row>
    <row r="64" spans="3:11" ht="12">
      <c r="C64" s="9"/>
      <c r="F64" s="17"/>
      <c r="G64" s="14"/>
      <c r="H64" s="9"/>
      <c r="I64" s="10"/>
      <c r="J64" s="10"/>
      <c r="K64" s="10"/>
    </row>
    <row r="65" spans="3:7" ht="12">
      <c r="C65" s="15"/>
      <c r="F65" s="17"/>
      <c r="G65" s="14"/>
    </row>
    <row r="66" spans="3:7" ht="12">
      <c r="C66" s="9"/>
      <c r="F66" s="17"/>
      <c r="G66" s="14"/>
    </row>
    <row r="67" spans="3:7" ht="12">
      <c r="C67" s="15"/>
      <c r="F67" s="17"/>
      <c r="G67" s="14"/>
    </row>
    <row r="68" spans="3:7" ht="12">
      <c r="C68" s="15"/>
      <c r="F68" s="19"/>
      <c r="G68" s="14"/>
    </row>
    <row r="69" ht="12">
      <c r="C69" s="14"/>
    </row>
  </sheetData>
  <mergeCells count="32">
    <mergeCell ref="B26:B27"/>
    <mergeCell ref="B29:B30"/>
    <mergeCell ref="L26:L27"/>
    <mergeCell ref="M26:M27"/>
    <mergeCell ref="L29:L30"/>
    <mergeCell ref="M29:M30"/>
    <mergeCell ref="G26:G27"/>
    <mergeCell ref="F29:F30"/>
    <mergeCell ref="G29:G30"/>
    <mergeCell ref="F26:F27"/>
    <mergeCell ref="N26:N27"/>
    <mergeCell ref="O26:O27"/>
    <mergeCell ref="H26:H27"/>
    <mergeCell ref="I26:I27"/>
    <mergeCell ref="J26:J27"/>
    <mergeCell ref="K26:K27"/>
    <mergeCell ref="N29:N30"/>
    <mergeCell ref="O29:O30"/>
    <mergeCell ref="H29:H30"/>
    <mergeCell ref="I29:I30"/>
    <mergeCell ref="J29:J30"/>
    <mergeCell ref="K29:K30"/>
    <mergeCell ref="H5:K5"/>
    <mergeCell ref="L5:O5"/>
    <mergeCell ref="H4:O4"/>
    <mergeCell ref="C4:E4"/>
    <mergeCell ref="F4:G4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3937007874015748" header="0.5118110236220472" footer="0.3937007874015748"/>
  <pageSetup firstPageNumber="9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和歌山県</cp:lastModifiedBy>
  <cp:lastPrinted>2003-06-05T06:30:28Z</cp:lastPrinted>
  <dcterms:created xsi:type="dcterms:W3CDTF">1997-06-09T14:26:04Z</dcterms:created>
  <dcterms:modified xsi:type="dcterms:W3CDTF">2003-08-28T01:57:07Z</dcterms:modified>
  <cp:category/>
  <cp:version/>
  <cp:contentType/>
  <cp:contentStatus/>
</cp:coreProperties>
</file>